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4\共有\04_催し物\安全工学セミナー 9_10_11_1月\43回\HP掲載データ\"/>
    </mc:Choice>
  </mc:AlternateContent>
  <xr:revisionPtr revIDLastSave="0" documentId="13_ncr:1_{8F0A0907-B3AF-41C7-87F5-C21D10078B41}" xr6:coauthVersionLast="47" xr6:coauthVersionMax="47" xr10:uidLastSave="{00000000-0000-0000-0000-000000000000}"/>
  <bookViews>
    <workbookView xWindow="1080" yWindow="1080" windowWidth="16770" windowHeight="9810" xr2:uid="{00000000-000D-0000-FFFF-FFFF00000000}"/>
  </bookViews>
  <sheets>
    <sheet name="記入例" sheetId="4" r:id="rId1"/>
    <sheet name="記入用シート" sheetId="3" r:id="rId2"/>
    <sheet name="第43回安全工学セミナー_記録用" sheetId="1" state="hidden" r:id="rId3"/>
    <sheet name="リスト" sheetId="2" state="hidden" r:id="rId4"/>
  </sheets>
  <definedNames>
    <definedName name="リンク">記入用シート!$G$1:$K$2</definedName>
    <definedName name="記入欄10人目">記入用シート!$C$239:$F$261</definedName>
    <definedName name="記入欄1人目">記入用シート!$C$5:$F$27</definedName>
    <definedName name="記入欄2人目">記入用シート!$C$31:$F$53</definedName>
    <definedName name="記入欄3人目">記入用シート!$C$57:$F$79</definedName>
    <definedName name="記入欄4人目">記入用シート!$C$83:$F$105</definedName>
    <definedName name="記入欄5人目">記入用シート!$C$109:$F$131</definedName>
    <definedName name="記入欄6人目">記入用シート!$C$135:$F$157</definedName>
    <definedName name="記入欄7人目">記入用シート!$C$161:$F$183</definedName>
    <definedName name="記入欄8人目">記入用シート!$C$187:$F$209</definedName>
    <definedName name="記入欄9人目">記入用シート!$C$213:$F$235</definedName>
  </definedNames>
  <calcPr calcId="181029"/>
</workbook>
</file>

<file path=xl/calcChain.xml><?xml version="1.0" encoding="utf-8"?>
<calcChain xmlns="http://schemas.openxmlformats.org/spreadsheetml/2006/main">
  <c r="AA13" i="1" l="1"/>
  <c r="Z13" i="1"/>
  <c r="Y13" i="1"/>
  <c r="X13" i="1"/>
  <c r="W13" i="1"/>
  <c r="V13" i="1"/>
  <c r="U13" i="1"/>
  <c r="T13" i="1"/>
  <c r="S13" i="1"/>
  <c r="R13" i="1"/>
  <c r="AA12" i="1"/>
  <c r="Z12" i="1"/>
  <c r="Y12" i="1"/>
  <c r="X12" i="1"/>
  <c r="W12" i="1"/>
  <c r="V12" i="1"/>
  <c r="U12" i="1"/>
  <c r="T12" i="1"/>
  <c r="S12" i="1"/>
  <c r="R12" i="1"/>
  <c r="AA11" i="1"/>
  <c r="Z11" i="1"/>
  <c r="Y11" i="1"/>
  <c r="X11" i="1"/>
  <c r="W11" i="1"/>
  <c r="V11" i="1"/>
  <c r="U11" i="1"/>
  <c r="T11" i="1"/>
  <c r="S11" i="1"/>
  <c r="R11" i="1"/>
  <c r="AA10" i="1"/>
  <c r="Z10" i="1"/>
  <c r="Y10" i="1"/>
  <c r="X10" i="1"/>
  <c r="W10" i="1"/>
  <c r="V10" i="1"/>
  <c r="U10" i="1"/>
  <c r="T10" i="1"/>
  <c r="S10" i="1"/>
  <c r="R10" i="1"/>
  <c r="AA9" i="1"/>
  <c r="Z9" i="1"/>
  <c r="Y9" i="1"/>
  <c r="X9" i="1"/>
  <c r="W9" i="1"/>
  <c r="V9" i="1"/>
  <c r="U9" i="1"/>
  <c r="T9" i="1"/>
  <c r="S9" i="1"/>
  <c r="R9" i="1"/>
  <c r="AA8" i="1"/>
  <c r="Z8" i="1"/>
  <c r="Y8" i="1"/>
  <c r="X8" i="1"/>
  <c r="W8" i="1"/>
  <c r="V8" i="1"/>
  <c r="U8" i="1"/>
  <c r="T8" i="1"/>
  <c r="S8" i="1"/>
  <c r="R8" i="1"/>
  <c r="T7" i="1"/>
  <c r="S7" i="1"/>
  <c r="R7" i="1"/>
  <c r="T6" i="1"/>
  <c r="S6" i="1"/>
  <c r="R6" i="1"/>
  <c r="T5" i="1"/>
  <c r="S5" i="1"/>
  <c r="R5" i="1"/>
  <c r="S4" i="1"/>
  <c r="R4" i="1"/>
  <c r="T4" i="1"/>
  <c r="AA7" i="1"/>
  <c r="Z7" i="1"/>
  <c r="Y7" i="1"/>
  <c r="X7" i="1"/>
  <c r="W7" i="1"/>
  <c r="V7" i="1"/>
  <c r="U7" i="1"/>
  <c r="AA6" i="1"/>
  <c r="Z6" i="1"/>
  <c r="Y6" i="1"/>
  <c r="X6" i="1"/>
  <c r="W6" i="1"/>
  <c r="V6" i="1"/>
  <c r="U6" i="1"/>
  <c r="AA5" i="1"/>
  <c r="Z5" i="1"/>
  <c r="Y5" i="1"/>
  <c r="X5" i="1"/>
  <c r="W5" i="1"/>
  <c r="V5" i="1"/>
  <c r="U5" i="1"/>
  <c r="AA4" i="1"/>
  <c r="Z4" i="1"/>
  <c r="Y4" i="1"/>
  <c r="X4" i="1"/>
  <c r="W4" i="1"/>
  <c r="V4" i="1"/>
  <c r="U4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G5" i="1"/>
  <c r="H5" i="1"/>
  <c r="I5" i="1"/>
  <c r="J5" i="1"/>
  <c r="K5" i="1"/>
  <c r="L5" i="1"/>
  <c r="M5" i="1"/>
  <c r="N5" i="1"/>
  <c r="O5" i="1"/>
  <c r="P5" i="1"/>
  <c r="Q5" i="1"/>
  <c r="F5" i="1"/>
  <c r="E5" i="1"/>
  <c r="D5" i="1"/>
  <c r="C5" i="1"/>
  <c r="B5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<sst xmlns="http://schemas.openxmlformats.org/spreadsheetml/2006/main" count="773" uniqueCount="180">
  <si>
    <t>会員種別</t>
  </si>
  <si>
    <t>会員番号</t>
  </si>
  <si>
    <t>氏名（漢字）</t>
  </si>
  <si>
    <t>ふりがな</t>
  </si>
  <si>
    <t>勤務先・所属 部署名</t>
  </si>
  <si>
    <t>郵便番号</t>
  </si>
  <si>
    <t>勤務先・所属 住所</t>
  </si>
  <si>
    <t>E-Mail</t>
  </si>
  <si>
    <t>安全　太郎</t>
  </si>
  <si>
    <t>あんぜん　たろう</t>
  </si>
  <si>
    <t>特定非営利活動法人安全工学会</t>
  </si>
  <si>
    <t>環境安全部</t>
  </si>
  <si>
    <t>103-0025</t>
  </si>
  <si>
    <t>東京都中央区日本橋茅場町3-5-2 アロマビル6F</t>
  </si>
  <si>
    <t>03-6206-2840</t>
  </si>
  <si>
    <t>03-6206-2848</t>
  </si>
  <si>
    <t>jsse-2004@nifty.com</t>
  </si>
  <si>
    <t>特定非営利活動法人安全工学会 会長</t>
  </si>
  <si>
    <t>経理グループ</t>
  </si>
  <si>
    <t>経理　太郎</t>
  </si>
  <si>
    <t>jsse-keiri@mbr.nifty.com</t>
  </si>
  <si>
    <t>77-7777-7777</t>
  </si>
  <si>
    <t>以降は、請求窓口が参加者と異なる場合にご記入ください。2行目以降は「以下同」や「同上」でも結構です。</t>
    <rPh sb="0" eb="2">
      <t>イコウ</t>
    </rPh>
    <rPh sb="4" eb="6">
      <t>セイキュウ</t>
    </rPh>
    <rPh sb="6" eb="8">
      <t>マドグチ</t>
    </rPh>
    <rPh sb="9" eb="11">
      <t>サンカ</t>
    </rPh>
    <rPh sb="11" eb="12">
      <t>シャ</t>
    </rPh>
    <rPh sb="13" eb="14">
      <t>コト</t>
    </rPh>
    <rPh sb="16" eb="18">
      <t>バアイ</t>
    </rPh>
    <rPh sb="20" eb="22">
      <t>キニュウ</t>
    </rPh>
    <rPh sb="28" eb="29">
      <t>ギョウ</t>
    </rPh>
    <rPh sb="29" eb="30">
      <t>メ</t>
    </rPh>
    <rPh sb="30" eb="32">
      <t>イコウ</t>
    </rPh>
    <rPh sb="34" eb="36">
      <t>イカ</t>
    </rPh>
    <rPh sb="36" eb="37">
      <t>ドウ</t>
    </rPh>
    <rPh sb="40" eb="42">
      <t>ドウジョウ</t>
    </rPh>
    <rPh sb="45" eb="47">
      <t>ケッコウ</t>
    </rPh>
    <phoneticPr fontId="18"/>
  </si>
  <si>
    <t>↓内容が同じ場合、2行目以降は「以下同」や「同上」でも結構です。</t>
  </si>
  <si>
    <t>記入例</t>
    <rPh sb="0" eb="3">
      <t>キニュウレイ</t>
    </rPh>
    <phoneticPr fontId="18"/>
  </si>
  <si>
    <t>法人会員</t>
  </si>
  <si>
    <t>勤務先・所属
（請求書の宛名として使用します）</t>
    <phoneticPr fontId="18"/>
  </si>
  <si>
    <t>勤務先・所属 
電話番号</t>
    <phoneticPr fontId="18"/>
  </si>
  <si>
    <t>勤務先・所属 
FAX</t>
    <phoneticPr fontId="18"/>
  </si>
  <si>
    <t>請求書宛名
（空白の場合は参加者の勤務先・所属を宛名とします）</t>
    <phoneticPr fontId="18"/>
  </si>
  <si>
    <t>請求書送付用 
所属部署</t>
    <phoneticPr fontId="18"/>
  </si>
  <si>
    <t>請求書送付用 
担当者名</t>
    <phoneticPr fontId="18"/>
  </si>
  <si>
    <t>請求書送付用 
E-Mail</t>
    <phoneticPr fontId="18"/>
  </si>
  <si>
    <t>請求書送付用 
電話番号</t>
    <phoneticPr fontId="18"/>
  </si>
  <si>
    <t>請求書送付用 
郵便番号</t>
    <phoneticPr fontId="18"/>
  </si>
  <si>
    <t>請求書送付用 
住所</t>
    <phoneticPr fontId="18"/>
  </si>
  <si>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18"/>
  </si>
  <si>
    <t>協賛団体名</t>
  </si>
  <si>
    <t>受講講座数</t>
  </si>
  <si>
    <t>希望講座名</t>
  </si>
  <si>
    <t>物質危険性講座</t>
  </si>
  <si>
    <t>危険現象講座</t>
  </si>
  <si>
    <t>プラント安全講座</t>
  </si>
  <si>
    <t>安全マネジメント講座</t>
  </si>
  <si>
    <t>請求書類 その他</t>
    <phoneticPr fontId="18"/>
  </si>
  <si>
    <t>納品書を発行ください</t>
    <rPh sb="4" eb="6">
      <t>ハッコウ</t>
    </rPh>
    <phoneticPr fontId="18"/>
  </si>
  <si>
    <t>その他連絡事項</t>
    <rPh sb="2" eb="3">
      <t>タ</t>
    </rPh>
    <phoneticPr fontId="18"/>
  </si>
  <si>
    <t>43f001</t>
  </si>
  <si>
    <t>勤務先・所属 
電話番号</t>
  </si>
  <si>
    <t>勤務先・所属 
FAX</t>
  </si>
  <si>
    <t>請求書類 その他</t>
  </si>
  <si>
    <t>請求書送付用 
所属部署</t>
  </si>
  <si>
    <t>請求書送付用 
担当者名</t>
  </si>
  <si>
    <t>請求書送付用 
E-Mail</t>
  </si>
  <si>
    <t>請求書送付用 
電話番号</t>
  </si>
  <si>
    <t>請求書送付用 
郵便番号</t>
  </si>
  <si>
    <t>請求書送付用 
住所</t>
  </si>
  <si>
    <t>全講座（4講座）</t>
  </si>
  <si>
    <t>物質危険性講座｜危険現象講座｜プラント安全講座</t>
  </si>
  <si>
    <t>物質危険性講座｜危険現象講座｜安全マネジメント講座</t>
  </si>
  <si>
    <t>物質危険性講座｜プラント安全講座｜安全マネジメント講座</t>
  </si>
  <si>
    <t>危険現象講座｜プラント安全講座｜安全マネジメント講座</t>
  </si>
  <si>
    <t>物質危険性講座｜危険現象講座</t>
  </si>
  <si>
    <t>物質危険性講座｜プラント安全講座</t>
  </si>
  <si>
    <t>物質危険性講座｜安全マネジメント講座</t>
  </si>
  <si>
    <t>プラント安全講座｜安全マネジメント講座</t>
  </si>
  <si>
    <t>危険現象講座｜プラント安全講座</t>
  </si>
  <si>
    <t>危険現象講座｜安全マネジメント講座</t>
  </si>
  <si>
    <t>勤務先・所属 名称</t>
    <rPh sb="7" eb="9">
      <t>メイショウ</t>
    </rPh>
    <phoneticPr fontId="18"/>
  </si>
  <si>
    <t>請求書宛名</t>
    <phoneticPr fontId="18"/>
  </si>
  <si>
    <t>プルダウンで選択</t>
  </si>
  <si>
    <t>プルダウンで選択</t>
    <rPh sb="6" eb="8">
      <t>センタク</t>
    </rPh>
    <phoneticPr fontId="18"/>
  </si>
  <si>
    <t>以降は、請求窓口が参加者と異なる場合にのみご記入ください。</t>
    <rPh sb="0" eb="2">
      <t>イコウ</t>
    </rPh>
    <rPh sb="4" eb="6">
      <t>セイキュウ</t>
    </rPh>
    <rPh sb="6" eb="8">
      <t>マドグチ</t>
    </rPh>
    <rPh sb="9" eb="11">
      <t>サンカ</t>
    </rPh>
    <rPh sb="11" eb="12">
      <t>シャ</t>
    </rPh>
    <rPh sb="13" eb="14">
      <t>コト</t>
    </rPh>
    <rPh sb="16" eb="18">
      <t>バアイ</t>
    </rPh>
    <rPh sb="22" eb="24">
      <t>キニュウ</t>
    </rPh>
    <phoneticPr fontId="18"/>
  </si>
  <si>
    <t>［全］物質危険性講座｜危険現象講座｜プラント安全講座｜安全マネジメント講座</t>
    <rPh sb="1" eb="2">
      <t>ゼン</t>
    </rPh>
    <phoneticPr fontId="18"/>
  </si>
  <si>
    <t>請求書の発行</t>
    <rPh sb="0" eb="3">
      <t>セイキュウショ</t>
    </rPh>
    <rPh sb="4" eb="6">
      <t>ハッコウ</t>
    </rPh>
    <phoneticPr fontId="18"/>
  </si>
  <si>
    <t>↑トップへ戻る↑</t>
    <rPh sb="5" eb="6">
      <t>モド</t>
    </rPh>
    <phoneticPr fontId="18"/>
  </si>
  <si>
    <t>3人目</t>
    <phoneticPr fontId="18"/>
  </si>
  <si>
    <t>4人目</t>
    <phoneticPr fontId="18"/>
  </si>
  <si>
    <t>5人目</t>
    <phoneticPr fontId="18"/>
  </si>
  <si>
    <t>6人目</t>
    <rPh sb="1" eb="2">
      <t>ニン</t>
    </rPh>
    <rPh sb="2" eb="3">
      <t>メ</t>
    </rPh>
    <phoneticPr fontId="18"/>
  </si>
  <si>
    <t>7人目</t>
    <phoneticPr fontId="18"/>
  </si>
  <si>
    <t>8人目</t>
    <phoneticPr fontId="18"/>
  </si>
  <si>
    <t>9人目</t>
    <phoneticPr fontId="18"/>
  </si>
  <si>
    <t>10人目</t>
    <phoneticPr fontId="18"/>
  </si>
  <si>
    <t>2人目</t>
    <rPh sb="0" eb="3">
      <t>フタリメ</t>
    </rPh>
    <phoneticPr fontId="18"/>
  </si>
  <si>
    <t>安全工学セミナー 申込フォーム（2～10名一括用）</t>
    <rPh sb="0" eb="4">
      <t>アンゼンコウガク</t>
    </rPh>
    <rPh sb="9" eb="11">
      <t>モウシコミ</t>
    </rPh>
    <rPh sb="20" eb="21">
      <t>メイ</t>
    </rPh>
    <rPh sb="21" eb="23">
      <t>イッカツ</t>
    </rPh>
    <rPh sb="23" eb="24">
      <t>ヨウ</t>
    </rPh>
    <phoneticPr fontId="18"/>
  </si>
  <si>
    <t>2人名以降の入力はこちらをクリック→</t>
    <rPh sb="1" eb="3">
      <t>ニンメイ</t>
    </rPh>
    <rPh sb="3" eb="5">
      <t>イコウ</t>
    </rPh>
    <rPh sb="6" eb="8">
      <t>ニュウリョク</t>
    </rPh>
    <phoneticPr fontId="18"/>
  </si>
  <si>
    <t>＊1名のみのお申込みはホームページのフォームを、11名以上は別途Excelファイルをご利用ください。</t>
    <rPh sb="2" eb="3">
      <t>メイ</t>
    </rPh>
    <rPh sb="7" eb="9">
      <t>モウシコ</t>
    </rPh>
    <phoneticPr fontId="18"/>
  </si>
  <si>
    <t>＊ご記入のうえ、moushikomi@jsse.or.jp 宛にお送りください。</t>
    <phoneticPr fontId="18"/>
  </si>
  <si>
    <t>1人目と同内容の場合は「1人目と同」と入力ください。</t>
  </si>
  <si>
    <t>■</t>
    <phoneticPr fontId="18"/>
  </si>
  <si>
    <t>2人目</t>
  </si>
  <si>
    <t>1人目</t>
  </si>
  <si>
    <t>1人目</t>
    <rPh sb="0" eb="3">
      <t>ヒトリメ</t>
    </rPh>
    <phoneticPr fontId="18"/>
  </si>
  <si>
    <t>2人目</t>
    <rPh sb="0" eb="3">
      <t>フタリメ</t>
    </rPh>
    <phoneticPr fontId="18"/>
  </si>
  <si>
    <t>3人目</t>
  </si>
  <si>
    <t>4人目</t>
  </si>
  <si>
    <t>5人目</t>
  </si>
  <si>
    <t>6人目</t>
  </si>
  <si>
    <t>7人目</t>
  </si>
  <si>
    <t>8人目</t>
  </si>
  <si>
    <t>9人目</t>
  </si>
  <si>
    <t>10人目</t>
  </si>
  <si>
    <t>3人目</t>
    <phoneticPr fontId="18"/>
  </si>
  <si>
    <t>他の参加者と同内容の場合は「〇人目と同」と入力ください。</t>
  </si>
  <si>
    <t>5人目</t>
    <phoneticPr fontId="18"/>
  </si>
  <si>
    <t>7人目</t>
    <phoneticPr fontId="18"/>
  </si>
  <si>
    <t>9人目</t>
    <phoneticPr fontId="18"/>
  </si>
  <si>
    <t>協賛団体名</t>
    <phoneticPr fontId="18"/>
  </si>
  <si>
    <t>4人目</t>
    <phoneticPr fontId="18"/>
  </si>
  <si>
    <t>その他(1人目とまとめる 等。連絡事項欄に記入ください)</t>
  </si>
  <si>
    <t>6人目</t>
    <phoneticPr fontId="18"/>
  </si>
  <si>
    <t>8人目</t>
    <phoneticPr fontId="18"/>
  </si>
  <si>
    <t>10人目</t>
    <phoneticPr fontId="18"/>
  </si>
  <si>
    <t>3講座</t>
  </si>
  <si>
    <t>安全　太郎</t>
    <rPh sb="0" eb="2">
      <t>アンゼン</t>
    </rPh>
    <rPh sb="3" eb="5">
      <t>タロウ</t>
    </rPh>
    <phoneticPr fontId="18"/>
  </si>
  <si>
    <t>あんぜん　たろう</t>
    <phoneticPr fontId="18"/>
  </si>
  <si>
    <t>103-0025</t>
    <phoneticPr fontId="18"/>
  </si>
  <si>
    <t>株式会社安全工学</t>
    <rPh sb="0" eb="4">
      <t>カブシキガイシャ</t>
    </rPh>
    <rPh sb="4" eb="6">
      <t>アンゼン</t>
    </rPh>
    <rPh sb="6" eb="8">
      <t>コウガク</t>
    </rPh>
    <phoneticPr fontId="18"/>
  </si>
  <si>
    <t>anzentarou@jsse.co.jp</t>
    <phoneticPr fontId="18"/>
  </si>
  <si>
    <t>環境安全部 第2グループ</t>
    <rPh sb="0" eb="5">
      <t>カンキョウアンゼンブ</t>
    </rPh>
    <rPh sb="6" eb="7">
      <t>ダイ</t>
    </rPh>
    <phoneticPr fontId="18"/>
  </si>
  <si>
    <t>納品書を発行ください。</t>
    <rPh sb="0" eb="3">
      <t>ノウヒンショ</t>
    </rPh>
    <rPh sb="4" eb="6">
      <t>ハッコウ</t>
    </rPh>
    <phoneticPr fontId="18"/>
  </si>
  <si>
    <t>株式会社安全工学 東京事業所</t>
    <rPh sb="0" eb="4">
      <t>カブシキガイシャ</t>
    </rPh>
    <rPh sb="4" eb="6">
      <t>アンゼン</t>
    </rPh>
    <rPh sb="6" eb="8">
      <t>コウガク</t>
    </rPh>
    <rPh sb="9" eb="11">
      <t>トウキョウ</t>
    </rPh>
    <rPh sb="11" eb="14">
      <t>ジギョウショ</t>
    </rPh>
    <phoneticPr fontId="18"/>
  </si>
  <si>
    <t>本社 経理部 経理課</t>
    <rPh sb="0" eb="2">
      <t>ホンシャ</t>
    </rPh>
    <rPh sb="3" eb="5">
      <t>ケイリ</t>
    </rPh>
    <rPh sb="5" eb="6">
      <t>ブ</t>
    </rPh>
    <rPh sb="7" eb="10">
      <t>ケイリカ</t>
    </rPh>
    <phoneticPr fontId="18"/>
  </si>
  <si>
    <t>経理　次郎</t>
    <rPh sb="0" eb="2">
      <t>ケイリ</t>
    </rPh>
    <rPh sb="3" eb="5">
      <t>ジロウ</t>
    </rPh>
    <phoneticPr fontId="18"/>
  </si>
  <si>
    <t>00-0000-0000</t>
    <phoneticPr fontId="18"/>
  </si>
  <si>
    <t>keiri@jsse.co.jp</t>
    <phoneticPr fontId="18"/>
  </si>
  <si>
    <t>1人目と同</t>
  </si>
  <si>
    <t>9999</t>
    <phoneticPr fontId="18"/>
  </si>
  <si>
    <t>1人目と同</t>
    <rPh sb="0" eb="3">
      <t>ヒトリメ</t>
    </rPh>
    <rPh sb="4" eb="5">
      <t>ドウ</t>
    </rPh>
    <phoneticPr fontId="18"/>
  </si>
  <si>
    <t>保安　太郎</t>
    <rPh sb="0" eb="2">
      <t>ホアン</t>
    </rPh>
    <rPh sb="3" eb="5">
      <t>タロウ</t>
    </rPh>
    <phoneticPr fontId="18"/>
  </si>
  <si>
    <t>ほあん　たろう</t>
    <phoneticPr fontId="18"/>
  </si>
  <si>
    <t>hoantarou@jsse.co.jp</t>
    <phoneticPr fontId="18"/>
  </si>
  <si>
    <t>1人目と同</t>
    <rPh sb="0" eb="2">
      <t>ヒトリ</t>
    </rPh>
    <rPh sb="2" eb="3">
      <t>メ</t>
    </rPh>
    <rPh sb="4" eb="5">
      <t>ドウ</t>
    </rPh>
    <phoneticPr fontId="18"/>
  </si>
  <si>
    <t>1人目と同</t>
    <phoneticPr fontId="18"/>
  </si>
  <si>
    <t>1人目とまとめてください。</t>
    <rPh sb="0" eb="3">
      <t>ヒトリメ</t>
    </rPh>
    <phoneticPr fontId="18"/>
  </si>
  <si>
    <t>1講座</t>
  </si>
  <si>
    <t>安心　次郎</t>
    <rPh sb="0" eb="2">
      <t>アンシン</t>
    </rPh>
    <rPh sb="3" eb="5">
      <t>ジロウ</t>
    </rPh>
    <phoneticPr fontId="18"/>
  </si>
  <si>
    <t>あんしん　じろう</t>
    <phoneticPr fontId="18"/>
  </si>
  <si>
    <t>anshinjirou@jsse.co.jp</t>
    <phoneticPr fontId="18"/>
  </si>
  <si>
    <t>株式会社安全工学 大阪事業所</t>
    <rPh sb="0" eb="4">
      <t>カブシキガイシャ</t>
    </rPh>
    <rPh sb="4" eb="6">
      <t>アンゼン</t>
    </rPh>
    <rPh sb="6" eb="8">
      <t>コウガク</t>
    </rPh>
    <rPh sb="9" eb="11">
      <t>オオサカ</t>
    </rPh>
    <rPh sb="11" eb="14">
      <t>ジギョウショ</t>
    </rPh>
    <phoneticPr fontId="18"/>
  </si>
  <si>
    <t>東京都中央区〇〇 0-0-0</t>
    <phoneticPr fontId="18"/>
  </si>
  <si>
    <t>大阪府大阪市〇〇 1-1-1 〇〇ビル</t>
    <rPh sb="0" eb="3">
      <t>オオサカフ</t>
    </rPh>
    <rPh sb="3" eb="6">
      <t>オオサカシ</t>
    </rPh>
    <phoneticPr fontId="18"/>
  </si>
  <si>
    <t>03-0000-0000</t>
    <phoneticPr fontId="18"/>
  </si>
  <si>
    <t>03-0000-1111</t>
    <phoneticPr fontId="18"/>
  </si>
  <si>
    <t>06-1111-1111</t>
    <phoneticPr fontId="18"/>
  </si>
  <si>
    <t>06-1111-2222</t>
    <phoneticPr fontId="18"/>
  </si>
  <si>
    <t>参加者ごとに発行</t>
  </si>
  <si>
    <t>納品書</t>
    <rPh sb="0" eb="3">
      <t>ノウヒンショ</t>
    </rPh>
    <phoneticPr fontId="18"/>
  </si>
  <si>
    <t>請求書は1人目と2人目をまとめてください。3人目は個別で発行してください。</t>
    <rPh sb="0" eb="3">
      <t>セイキュウショ</t>
    </rPh>
    <rPh sb="5" eb="7">
      <t>ニンメ</t>
    </rPh>
    <rPh sb="9" eb="11">
      <t>ニンメ</t>
    </rPh>
    <rPh sb="22" eb="24">
      <t>ニンメ</t>
    </rPh>
    <rPh sb="25" eb="27">
      <t>コベツ</t>
    </rPh>
    <rPh sb="28" eb="30">
      <t>ハッコウ</t>
    </rPh>
    <phoneticPr fontId="18"/>
  </si>
  <si>
    <t>その他(2人目とまとめる 等。連絡事項欄に記入ください)</t>
  </si>
  <si>
    <t>事業部</t>
    <phoneticPr fontId="18"/>
  </si>
  <si>
    <r>
      <rPr>
        <b/>
        <sz val="14"/>
        <color rgb="FFC00000"/>
        <rFont val="游ゴシック"/>
        <family val="3"/>
        <charset val="128"/>
        <scheme val="minor"/>
      </rPr>
      <t>★記入例★　</t>
    </r>
    <r>
      <rPr>
        <b/>
        <sz val="14"/>
        <color theme="1"/>
        <rFont val="游ゴシック"/>
        <family val="3"/>
        <charset val="128"/>
        <scheme val="minor"/>
      </rPr>
      <t>1～3人目までの記入例</t>
    </r>
    <rPh sb="1" eb="4">
      <t>キニュウレイ</t>
    </rPh>
    <rPh sb="9" eb="11">
      <t>ニンメ</t>
    </rPh>
    <rPh sb="14" eb="17">
      <t>キニュウレイ</t>
    </rPh>
    <phoneticPr fontId="18"/>
  </si>
  <si>
    <t>←会員番号が不明な場合は「不明」と記入ください</t>
    <rPh sb="1" eb="5">
      <t>カイインバンゴウ</t>
    </rPh>
    <rPh sb="6" eb="8">
      <t>フメイ</t>
    </rPh>
    <rPh sb="9" eb="11">
      <t>バアイ</t>
    </rPh>
    <rPh sb="13" eb="15">
      <t>フメイ</t>
    </rPh>
    <rPh sb="17" eb="19">
      <t>キニュウ</t>
    </rPh>
    <phoneticPr fontId="18"/>
  </si>
  <si>
    <t>←「協賛団体会員」を選択した場合のみご記入ください</t>
    <rPh sb="2" eb="6">
      <t>キョウサンダンタイ</t>
    </rPh>
    <rPh sb="6" eb="8">
      <t>カイイン</t>
    </rPh>
    <rPh sb="10" eb="12">
      <t>センタク</t>
    </rPh>
    <rPh sb="14" eb="16">
      <t>バアイ</t>
    </rPh>
    <rPh sb="19" eb="21">
      <t>キニュウ</t>
    </rPh>
    <phoneticPr fontId="18"/>
  </si>
  <si>
    <t>←半角で入力ください</t>
    <rPh sb="1" eb="3">
      <t>ハンカク</t>
    </rPh>
    <rPh sb="4" eb="6">
      <t>ニュウリョク</t>
    </rPh>
    <phoneticPr fontId="18"/>
  </si>
  <si>
    <t>←特に指定が無い場合、本欄を請求書の宛名として使用します</t>
    <rPh sb="1" eb="2">
      <t>トク</t>
    </rPh>
    <rPh sb="3" eb="5">
      <t>シテイ</t>
    </rPh>
    <rPh sb="6" eb="7">
      <t>ナ</t>
    </rPh>
    <rPh sb="8" eb="10">
      <t>バアイ</t>
    </rPh>
    <rPh sb="11" eb="13">
      <t>ホンラン</t>
    </rPh>
    <rPh sb="14" eb="17">
      <t>セイキュウショ</t>
    </rPh>
    <phoneticPr fontId="18"/>
  </si>
  <si>
    <t>←空白の場合は参加者の勤務先・所属 名称を宛名とします</t>
    <rPh sb="18" eb="20">
      <t>メイショウ</t>
    </rPh>
    <phoneticPr fontId="18"/>
  </si>
  <si>
    <t>←紙ベースの書類発行をご希望の場合のみ</t>
    <rPh sb="1" eb="2">
      <t>カミ</t>
    </rPh>
    <rPh sb="6" eb="8">
      <t>ショルイ</t>
    </rPh>
    <rPh sb="8" eb="10">
      <t>ハッコウ</t>
    </rPh>
    <rPh sb="12" eb="14">
      <t>キボウ</t>
    </rPh>
    <rPh sb="15" eb="17">
      <t>バアイ</t>
    </rPh>
    <phoneticPr fontId="18"/>
  </si>
  <si>
    <t>←「協賛団体会員」を選択した場合のみ</t>
    <rPh sb="2" eb="6">
      <t>キョウサンダンタイ</t>
    </rPh>
    <rPh sb="6" eb="8">
      <t>カイイン</t>
    </rPh>
    <rPh sb="10" eb="12">
      <t>センタク</t>
    </rPh>
    <rPh sb="14" eb="16">
      <t>バアイ</t>
    </rPh>
    <phoneticPr fontId="18"/>
  </si>
  <si>
    <t>←請求書の宛名として使用します</t>
    <rPh sb="1" eb="4">
      <t>セイキュウショ</t>
    </rPh>
    <phoneticPr fontId="18"/>
  </si>
  <si>
    <t>←請求書以外の書類（納品書等）が必要な場合</t>
  </si>
  <si>
    <t>テキスト送付先種別</t>
    <phoneticPr fontId="18"/>
  </si>
  <si>
    <t>テキスト送付先住所</t>
    <phoneticPr fontId="18"/>
  </si>
  <si>
    <t>テキスト送付先種別</t>
    <rPh sb="7" eb="9">
      <t>シュベツ</t>
    </rPh>
    <phoneticPr fontId="18"/>
  </si>
  <si>
    <t>会社（勤務先・所属 住所と同じ）</t>
  </si>
  <si>
    <t>「自宅」または「その他」を選択された方は、テキストを確実にお受け取り可能な住所を郵便番号、都道府県からご記入ください。個人宅以外の場合は組織名、部署もお書きください。</t>
    <rPh sb="26" eb="28">
      <t>カクジツ</t>
    </rPh>
    <rPh sb="30" eb="31">
      <t>ウ</t>
    </rPh>
    <rPh sb="32" eb="33">
      <t>ト</t>
    </rPh>
    <rPh sb="34" eb="36">
      <t>カノウ</t>
    </rPh>
    <rPh sb="40" eb="44">
      <t>ユウビンバンゴウ</t>
    </rPh>
    <rPh sb="45" eb="49">
      <t>トドウフケン</t>
    </rPh>
    <rPh sb="59" eb="62">
      <t>コジンタク</t>
    </rPh>
    <rPh sb="62" eb="64">
      <t>イガイ</t>
    </rPh>
    <rPh sb="65" eb="67">
      <t>バアイ</t>
    </rPh>
    <rPh sb="68" eb="71">
      <t>ソシキメイ</t>
    </rPh>
    <rPh sb="72" eb="74">
      <t>ブショ</t>
    </rPh>
    <rPh sb="76" eb="77">
      <t>カ</t>
    </rPh>
    <phoneticPr fontId="18"/>
  </si>
  <si>
    <t>自宅</t>
  </si>
  <si>
    <t>その他</t>
  </si>
  <si>
    <t>会員番号が不明な場合は「不明」と記入ください</t>
    <rPh sb="0" eb="4">
      <t>カイインバンゴウ</t>
    </rPh>
    <rPh sb="5" eb="7">
      <t>フメイ</t>
    </rPh>
    <rPh sb="8" eb="10">
      <t>バアイ</t>
    </rPh>
    <rPh sb="12" eb="14">
      <t>フメイ</t>
    </rPh>
    <rPh sb="16" eb="18">
      <t>キニュウ</t>
    </rPh>
    <phoneticPr fontId="18"/>
  </si>
  <si>
    <t>「協賛団体会員」を選択した場合のみご記入ください</t>
    <rPh sb="1" eb="5">
      <t>キョウサンダンタイ</t>
    </rPh>
    <rPh sb="5" eb="7">
      <t>カイイン</t>
    </rPh>
    <rPh sb="9" eb="11">
      <t>センタク</t>
    </rPh>
    <rPh sb="13" eb="15">
      <t>バアイ</t>
    </rPh>
    <rPh sb="18" eb="20">
      <t>キニュウ</t>
    </rPh>
    <phoneticPr fontId="18"/>
  </si>
  <si>
    <t>半角で入力ください</t>
    <rPh sb="0" eb="2">
      <t>ハンカク</t>
    </rPh>
    <rPh sb="3" eb="5">
      <t>ニュウリョク</t>
    </rPh>
    <phoneticPr fontId="18"/>
  </si>
  <si>
    <t>請求書の宛名として使用します</t>
    <rPh sb="0" eb="3">
      <t>セイキュウショ</t>
    </rPh>
    <phoneticPr fontId="18"/>
  </si>
  <si>
    <t>請求書以外の書類（納品書等）が必要な場合</t>
  </si>
  <si>
    <t>空白の場合は参加者の勤務先・所属 名称を宛名とします</t>
    <rPh sb="17" eb="19">
      <t>メイショウ</t>
    </rPh>
    <phoneticPr fontId="18"/>
  </si>
  <si>
    <t>紙ベースの書類発行をご希望の場合のみ</t>
    <rPh sb="0" eb="1">
      <t>カミ</t>
    </rPh>
    <rPh sb="5" eb="7">
      <t>ショルイ</t>
    </rPh>
    <rPh sb="7" eb="9">
      <t>ハッコウ</t>
    </rPh>
    <rPh sb="11" eb="13">
      <t>キボウ</t>
    </rPh>
    <rPh sb="14" eb="16">
      <t>バアイ</t>
    </rPh>
    <phoneticPr fontId="18"/>
  </si>
  <si>
    <t>〒330-0000 埼玉県さいたま市〇〇 0-0-0</t>
    <rPh sb="10" eb="13">
      <t>サイタマケン</t>
    </rPh>
    <rPh sb="17" eb="18">
      <t>シ</t>
    </rPh>
    <phoneticPr fontId="18"/>
  </si>
  <si>
    <t>530-0000</t>
    <phoneticPr fontId="18"/>
  </si>
  <si>
    <t>出向中につき、テキストは下記の会社へ送ってください。
〒587-0000 大阪府堺市〇〇 0-0-0　株式会社△△△ 事業推進部</t>
    <rPh sb="0" eb="3">
      <t>シュッコウチュウ</t>
    </rPh>
    <rPh sb="12" eb="14">
      <t>カキ</t>
    </rPh>
    <rPh sb="15" eb="17">
      <t>カイシャ</t>
    </rPh>
    <rPh sb="18" eb="19">
      <t>オク</t>
    </rPh>
    <rPh sb="37" eb="40">
      <t>オオサカフ</t>
    </rPh>
    <rPh sb="40" eb="42">
      <t>サカイシ</t>
    </rPh>
    <rPh sb="51" eb="55">
      <t>カブシキガイシャ</t>
    </rPh>
    <rPh sb="59" eb="61">
      <t>ジギョウ</t>
    </rPh>
    <rPh sb="61" eb="64">
      <t>スイシンブ</t>
    </rPh>
    <phoneticPr fontId="18"/>
  </si>
  <si>
    <t>「記入用シート」にご記入のうえ、moushikomi@jsse.or.jp までお送りください</t>
    <rPh sb="1" eb="4">
      <t>キニュウヨウ</t>
    </rPh>
    <rPh sb="10" eb="12">
      <t>キニュウ</t>
    </rPh>
    <rPh sb="41" eb="42">
      <t>オク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</si>
</sst>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10"/>
      <color theme="9" tint="0.79998168889431442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gradientFill degree="90">
        <stop position="0">
          <color theme="0"/>
        </stop>
        <stop position="1">
          <color theme="9" tint="0.80001220740379042"/>
        </stop>
      </gradientFill>
    </fill>
    <fill>
      <gradientFill degree="90">
        <stop position="0">
          <color theme="0"/>
        </stop>
        <stop position="1">
          <color theme="7" tint="0.80001220740379042"/>
        </stop>
      </gradientFill>
    </fill>
    <fill>
      <patternFill patternType="solid">
        <fgColor theme="7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20" fillId="34" borderId="0" xfId="0" applyFont="1" applyFill="1" applyAlignment="1">
      <alignment horizontal="left" vertical="center"/>
    </xf>
    <xf numFmtId="0" fontId="19" fillId="37" borderId="0" xfId="0" applyFont="1" applyFill="1">
      <alignment vertical="center"/>
    </xf>
    <xf numFmtId="0" fontId="19" fillId="0" borderId="10" xfId="0" applyFont="1" applyBorder="1">
      <alignment vertical="center"/>
    </xf>
    <xf numFmtId="0" fontId="19" fillId="0" borderId="0" xfId="0" applyFont="1">
      <alignment vertical="center"/>
    </xf>
    <xf numFmtId="22" fontId="19" fillId="0" borderId="0" xfId="0" applyNumberFormat="1" applyFont="1">
      <alignment vertical="center"/>
    </xf>
    <xf numFmtId="0" fontId="14" fillId="36" borderId="0" xfId="0" applyFont="1" applyFill="1">
      <alignment vertical="center"/>
    </xf>
    <xf numFmtId="0" fontId="14" fillId="35" borderId="0" xfId="0" applyFont="1" applyFill="1">
      <alignment vertical="center"/>
    </xf>
    <xf numFmtId="0" fontId="19" fillId="35" borderId="0" xfId="0" applyFont="1" applyFill="1">
      <alignment vertical="center"/>
    </xf>
    <xf numFmtId="0" fontId="19" fillId="36" borderId="0" xfId="0" applyFont="1" applyFill="1">
      <alignment vertical="center"/>
    </xf>
    <xf numFmtId="0" fontId="21" fillId="0" borderId="0" xfId="0" applyFont="1">
      <alignment vertical="center"/>
    </xf>
    <xf numFmtId="0" fontId="19" fillId="34" borderId="11" xfId="0" applyFont="1" applyFill="1" applyBorder="1" applyAlignment="1">
      <alignment horizontal="center" vertical="center" wrapText="1"/>
    </xf>
    <xf numFmtId="0" fontId="19" fillId="37" borderId="11" xfId="0" applyFont="1" applyFill="1" applyBorder="1" applyAlignment="1">
      <alignment horizontal="center" vertical="center" wrapText="1"/>
    </xf>
    <xf numFmtId="0" fontId="19" fillId="35" borderId="11" xfId="0" applyFont="1" applyFill="1" applyBorder="1" applyAlignment="1">
      <alignment horizontal="center" vertical="center" wrapText="1"/>
    </xf>
    <xf numFmtId="0" fontId="19" fillId="36" borderId="11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49" fontId="19" fillId="33" borderId="13" xfId="0" applyNumberFormat="1" applyFont="1" applyFill="1" applyBorder="1" applyAlignment="1">
      <alignment horizontal="center" vertical="center"/>
    </xf>
    <xf numFmtId="0" fontId="19" fillId="33" borderId="13" xfId="0" applyFont="1" applyFill="1" applyBorder="1">
      <alignment vertical="center"/>
    </xf>
    <xf numFmtId="0" fontId="19" fillId="33" borderId="13" xfId="0" applyFont="1" applyFill="1" applyBorder="1" applyAlignment="1">
      <alignment vertical="center" wrapText="1"/>
    </xf>
    <xf numFmtId="49" fontId="19" fillId="33" borderId="13" xfId="0" applyNumberFormat="1" applyFont="1" applyFill="1" applyBorder="1">
      <alignment vertical="center"/>
    </xf>
    <xf numFmtId="0" fontId="19" fillId="33" borderId="13" xfId="0" applyFont="1" applyFill="1" applyBorder="1" applyAlignment="1">
      <alignment horizontal="left" vertical="center" wrapText="1"/>
    </xf>
    <xf numFmtId="0" fontId="19" fillId="0" borderId="14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 indent="1"/>
    </xf>
    <xf numFmtId="0" fontId="22" fillId="38" borderId="15" xfId="0" applyFont="1" applyFill="1" applyBorder="1">
      <alignment vertical="center"/>
    </xf>
    <xf numFmtId="0" fontId="22" fillId="38" borderId="20" xfId="0" applyFont="1" applyFill="1" applyBorder="1" applyAlignment="1">
      <alignment horizontal="right" vertical="center" indent="1"/>
    </xf>
    <xf numFmtId="0" fontId="22" fillId="38" borderId="18" xfId="0" applyFont="1" applyFill="1" applyBorder="1">
      <alignment vertical="center"/>
    </xf>
    <xf numFmtId="0" fontId="22" fillId="38" borderId="22" xfId="0" applyFont="1" applyFill="1" applyBorder="1">
      <alignment vertical="center"/>
    </xf>
    <xf numFmtId="0" fontId="24" fillId="35" borderId="15" xfId="0" applyFont="1" applyFill="1" applyBorder="1" applyAlignment="1">
      <alignment horizontal="right" vertical="center" indent="1"/>
    </xf>
    <xf numFmtId="0" fontId="22" fillId="38" borderId="21" xfId="0" applyFont="1" applyFill="1" applyBorder="1">
      <alignment vertical="center"/>
    </xf>
    <xf numFmtId="0" fontId="22" fillId="38" borderId="16" xfId="0" applyFont="1" applyFill="1" applyBorder="1">
      <alignment vertical="center"/>
    </xf>
    <xf numFmtId="0" fontId="24" fillId="39" borderId="17" xfId="0" applyFont="1" applyFill="1" applyBorder="1" applyAlignment="1">
      <alignment horizontal="right" vertical="center" indent="1"/>
    </xf>
    <xf numFmtId="0" fontId="24" fillId="39" borderId="15" xfId="0" applyFont="1" applyFill="1" applyBorder="1" applyAlignment="1">
      <alignment horizontal="right" vertical="center" indent="1"/>
    </xf>
    <xf numFmtId="0" fontId="24" fillId="40" borderId="17" xfId="0" applyFont="1" applyFill="1" applyBorder="1" applyAlignment="1">
      <alignment horizontal="right" vertical="center" indent="1"/>
    </xf>
    <xf numFmtId="0" fontId="24" fillId="40" borderId="15" xfId="0" applyFont="1" applyFill="1" applyBorder="1" applyAlignment="1">
      <alignment horizontal="right" vertical="center" indent="1"/>
    </xf>
    <xf numFmtId="0" fontId="24" fillId="33" borderId="15" xfId="0" applyFont="1" applyFill="1" applyBorder="1" applyAlignment="1">
      <alignment horizontal="right" vertical="center" indent="1"/>
    </xf>
    <xf numFmtId="0" fontId="24" fillId="41" borderId="15" xfId="0" applyFont="1" applyFill="1" applyBorder="1" applyAlignment="1">
      <alignment horizontal="right" vertical="center" indent="1"/>
    </xf>
    <xf numFmtId="0" fontId="24" fillId="42" borderId="15" xfId="0" applyFont="1" applyFill="1" applyBorder="1" applyAlignment="1">
      <alignment horizontal="right" vertical="center" indent="1"/>
    </xf>
    <xf numFmtId="49" fontId="22" fillId="38" borderId="15" xfId="0" applyNumberFormat="1" applyFont="1" applyFill="1" applyBorder="1">
      <alignment vertical="center"/>
    </xf>
    <xf numFmtId="0" fontId="19" fillId="0" borderId="12" xfId="0" applyFont="1" applyBorder="1" applyAlignment="1">
      <alignment horizontal="center" vertical="center"/>
    </xf>
    <xf numFmtId="49" fontId="19" fillId="33" borderId="13" xfId="0" applyNumberFormat="1" applyFont="1" applyFill="1" applyBorder="1" applyAlignment="1">
      <alignment horizontal="left" vertical="center"/>
    </xf>
    <xf numFmtId="0" fontId="24" fillId="43" borderId="17" xfId="0" applyFont="1" applyFill="1" applyBorder="1" applyAlignment="1">
      <alignment horizontal="right" vertical="center" indent="1"/>
    </xf>
    <xf numFmtId="0" fontId="24" fillId="43" borderId="15" xfId="0" applyFont="1" applyFill="1" applyBorder="1" applyAlignment="1">
      <alignment horizontal="right" vertical="center" indent="1"/>
    </xf>
    <xf numFmtId="0" fontId="22" fillId="0" borderId="0" xfId="0" applyFont="1" applyAlignment="1">
      <alignment horizontal="left" vertical="center" indent="1"/>
    </xf>
    <xf numFmtId="0" fontId="22" fillId="0" borderId="0" xfId="0" applyFont="1" applyAlignment="1">
      <alignment horizontal="right" vertical="center"/>
    </xf>
    <xf numFmtId="0" fontId="28" fillId="0" borderId="0" xfId="42" applyFont="1" applyAlignment="1">
      <alignment horizontal="right" vertical="center"/>
    </xf>
    <xf numFmtId="0" fontId="28" fillId="0" borderId="0" xfId="42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vertical="top"/>
    </xf>
    <xf numFmtId="0" fontId="28" fillId="39" borderId="0" xfId="42" applyFont="1" applyFill="1" applyAlignment="1">
      <alignment horizontal="center" vertical="center"/>
    </xf>
    <xf numFmtId="0" fontId="28" fillId="40" borderId="0" xfId="42" applyFont="1" applyFill="1" applyAlignment="1">
      <alignment horizontal="center" vertical="center"/>
    </xf>
    <xf numFmtId="0" fontId="22" fillId="38" borderId="29" xfId="0" applyFont="1" applyFill="1" applyBorder="1">
      <alignment vertical="center"/>
    </xf>
    <xf numFmtId="0" fontId="25" fillId="35" borderId="29" xfId="0" applyFont="1" applyFill="1" applyBorder="1" applyAlignment="1">
      <alignment horizontal="right" vertical="center"/>
    </xf>
    <xf numFmtId="0" fontId="25" fillId="33" borderId="29" xfId="0" applyFont="1" applyFill="1" applyBorder="1" applyAlignment="1">
      <alignment horizontal="right" vertical="center"/>
    </xf>
    <xf numFmtId="0" fontId="23" fillId="0" borderId="0" xfId="0" applyFont="1">
      <alignment vertical="center"/>
    </xf>
    <xf numFmtId="0" fontId="22" fillId="38" borderId="18" xfId="0" applyFont="1" applyFill="1" applyBorder="1">
      <alignment vertical="center"/>
    </xf>
    <xf numFmtId="49" fontId="22" fillId="38" borderId="16" xfId="0" applyNumberFormat="1" applyFont="1" applyFill="1" applyBorder="1">
      <alignment vertical="center"/>
    </xf>
    <xf numFmtId="49" fontId="22" fillId="38" borderId="29" xfId="0" applyNumberFormat="1" applyFont="1" applyFill="1" applyBorder="1">
      <alignment vertical="center"/>
    </xf>
    <xf numFmtId="0" fontId="30" fillId="45" borderId="17" xfId="0" applyFont="1" applyFill="1" applyBorder="1" applyAlignment="1">
      <alignment horizontal="right" vertical="center" indent="1"/>
    </xf>
    <xf numFmtId="0" fontId="30" fillId="45" borderId="15" xfId="0" applyFont="1" applyFill="1" applyBorder="1" applyAlignment="1">
      <alignment horizontal="right" vertical="center" indent="1"/>
    </xf>
    <xf numFmtId="0" fontId="24" fillId="46" borderId="15" xfId="0" applyFont="1" applyFill="1" applyBorder="1" applyAlignment="1">
      <alignment horizontal="right" vertical="center" indent="1"/>
    </xf>
    <xf numFmtId="0" fontId="25" fillId="46" borderId="29" xfId="0" applyFont="1" applyFill="1" applyBorder="1" applyAlignment="1">
      <alignment horizontal="right" vertical="center"/>
    </xf>
    <xf numFmtId="0" fontId="24" fillId="47" borderId="15" xfId="0" applyFont="1" applyFill="1" applyBorder="1" applyAlignment="1">
      <alignment horizontal="right" vertical="center" indent="1"/>
    </xf>
    <xf numFmtId="0" fontId="21" fillId="48" borderId="23" xfId="0" applyFont="1" applyFill="1" applyBorder="1" applyAlignment="1">
      <alignment horizontal="center" vertical="center"/>
    </xf>
    <xf numFmtId="0" fontId="21" fillId="48" borderId="24" xfId="0" applyFont="1" applyFill="1" applyBorder="1" applyAlignment="1">
      <alignment vertical="center"/>
    </xf>
    <xf numFmtId="0" fontId="21" fillId="48" borderId="24" xfId="0" applyFont="1" applyFill="1" applyBorder="1">
      <alignment vertical="center"/>
    </xf>
    <xf numFmtId="0" fontId="22" fillId="48" borderId="24" xfId="0" applyFont="1" applyFill="1" applyBorder="1" applyAlignment="1">
      <alignment horizontal="right" vertical="center" indent="1"/>
    </xf>
    <xf numFmtId="0" fontId="22" fillId="48" borderId="24" xfId="0" applyFont="1" applyFill="1" applyBorder="1">
      <alignment vertical="center"/>
    </xf>
    <xf numFmtId="0" fontId="23" fillId="48" borderId="24" xfId="0" applyFont="1" applyFill="1" applyBorder="1">
      <alignment vertical="center"/>
    </xf>
    <xf numFmtId="0" fontId="22" fillId="48" borderId="25" xfId="0" applyFont="1" applyFill="1" applyBorder="1">
      <alignment vertical="center"/>
    </xf>
    <xf numFmtId="0" fontId="23" fillId="48" borderId="0" xfId="0" applyFont="1" applyFill="1" applyBorder="1">
      <alignment vertical="center"/>
    </xf>
    <xf numFmtId="0" fontId="22" fillId="48" borderId="0" xfId="0" applyFont="1" applyFill="1" applyBorder="1">
      <alignment vertical="center"/>
    </xf>
    <xf numFmtId="0" fontId="22" fillId="48" borderId="26" xfId="0" applyFont="1" applyFill="1" applyBorder="1">
      <alignment vertical="center"/>
    </xf>
    <xf numFmtId="0" fontId="22" fillId="48" borderId="0" xfId="0" applyFont="1" applyFill="1" applyBorder="1" applyAlignment="1">
      <alignment horizontal="right" vertical="center" indent="1"/>
    </xf>
    <xf numFmtId="0" fontId="23" fillId="48" borderId="27" xfId="0" applyFont="1" applyFill="1" applyBorder="1">
      <alignment vertical="center"/>
    </xf>
    <xf numFmtId="0" fontId="22" fillId="48" borderId="27" xfId="0" applyFont="1" applyFill="1" applyBorder="1">
      <alignment vertical="center"/>
    </xf>
    <xf numFmtId="0" fontId="22" fillId="48" borderId="28" xfId="0" applyFont="1" applyFill="1" applyBorder="1">
      <alignment vertical="center"/>
    </xf>
    <xf numFmtId="0" fontId="22" fillId="48" borderId="22" xfId="0" applyFont="1" applyFill="1" applyBorder="1">
      <alignment vertical="center"/>
    </xf>
    <xf numFmtId="0" fontId="22" fillId="48" borderId="27" xfId="0" applyFont="1" applyFill="1" applyBorder="1" applyAlignment="1">
      <alignment horizontal="right" vertical="center" indent="1"/>
    </xf>
    <xf numFmtId="0" fontId="22" fillId="48" borderId="19" xfId="0" applyFont="1" applyFill="1" applyBorder="1">
      <alignment vertical="center"/>
    </xf>
    <xf numFmtId="0" fontId="23" fillId="48" borderId="0" xfId="0" applyFont="1" applyFill="1" applyBorder="1" applyAlignment="1">
      <alignment horizontal="left" indent="1"/>
    </xf>
    <xf numFmtId="0" fontId="26" fillId="48" borderId="19" xfId="0" applyFont="1" applyFill="1" applyBorder="1">
      <alignment vertical="center"/>
    </xf>
    <xf numFmtId="0" fontId="21" fillId="49" borderId="23" xfId="0" applyFont="1" applyFill="1" applyBorder="1" applyAlignment="1">
      <alignment horizontal="center" vertical="center"/>
    </xf>
    <xf numFmtId="0" fontId="21" fillId="49" borderId="24" xfId="0" applyFont="1" applyFill="1" applyBorder="1" applyAlignment="1">
      <alignment vertical="center"/>
    </xf>
    <xf numFmtId="0" fontId="22" fillId="49" borderId="24" xfId="0" applyFont="1" applyFill="1" applyBorder="1" applyAlignment="1">
      <alignment horizontal="right" vertical="center" indent="1"/>
    </xf>
    <xf numFmtId="0" fontId="22" fillId="49" borderId="24" xfId="0" applyFont="1" applyFill="1" applyBorder="1">
      <alignment vertical="center"/>
    </xf>
    <xf numFmtId="0" fontId="22" fillId="49" borderId="25" xfId="0" applyFont="1" applyFill="1" applyBorder="1">
      <alignment vertical="center"/>
    </xf>
    <xf numFmtId="0" fontId="23" fillId="49" borderId="0" xfId="0" applyFont="1" applyFill="1" applyBorder="1">
      <alignment vertical="center"/>
    </xf>
    <xf numFmtId="0" fontId="22" fillId="49" borderId="0" xfId="0" applyFont="1" applyFill="1" applyBorder="1">
      <alignment vertical="center"/>
    </xf>
    <xf numFmtId="0" fontId="22" fillId="49" borderId="26" xfId="0" applyFont="1" applyFill="1" applyBorder="1">
      <alignment vertical="center"/>
    </xf>
    <xf numFmtId="0" fontId="23" fillId="49" borderId="27" xfId="0" applyFont="1" applyFill="1" applyBorder="1">
      <alignment vertical="center"/>
    </xf>
    <xf numFmtId="0" fontId="22" fillId="49" borderId="27" xfId="0" applyFont="1" applyFill="1" applyBorder="1">
      <alignment vertical="center"/>
    </xf>
    <xf numFmtId="0" fontId="22" fillId="49" borderId="28" xfId="0" applyFont="1" applyFill="1" applyBorder="1">
      <alignment vertical="center"/>
    </xf>
    <xf numFmtId="0" fontId="22" fillId="49" borderId="19" xfId="0" applyFont="1" applyFill="1" applyBorder="1">
      <alignment vertical="center"/>
    </xf>
    <xf numFmtId="0" fontId="26" fillId="49" borderId="19" xfId="0" applyFont="1" applyFill="1" applyBorder="1">
      <alignment vertical="center"/>
    </xf>
    <xf numFmtId="0" fontId="22" fillId="49" borderId="22" xfId="0" applyFont="1" applyFill="1" applyBorder="1">
      <alignment vertical="center"/>
    </xf>
    <xf numFmtId="0" fontId="22" fillId="49" borderId="0" xfId="0" applyFont="1" applyFill="1" applyBorder="1" applyAlignment="1">
      <alignment horizontal="right" vertical="center" indent="1"/>
    </xf>
    <xf numFmtId="0" fontId="23" fillId="49" borderId="0" xfId="0" applyFont="1" applyFill="1" applyBorder="1" applyAlignment="1">
      <alignment horizontal="left" indent="1"/>
    </xf>
    <xf numFmtId="0" fontId="22" fillId="49" borderId="27" xfId="0" applyFont="1" applyFill="1" applyBorder="1" applyAlignment="1">
      <alignment horizontal="right" vertical="center" indent="1"/>
    </xf>
    <xf numFmtId="0" fontId="23" fillId="50" borderId="24" xfId="0" applyFont="1" applyFill="1" applyBorder="1">
      <alignment vertical="center"/>
    </xf>
    <xf numFmtId="0" fontId="21" fillId="50" borderId="23" xfId="0" applyFont="1" applyFill="1" applyBorder="1" applyAlignment="1">
      <alignment horizontal="center" vertical="center"/>
    </xf>
    <xf numFmtId="0" fontId="21" fillId="50" borderId="24" xfId="0" applyFont="1" applyFill="1" applyBorder="1" applyAlignment="1">
      <alignment vertical="center"/>
    </xf>
    <xf numFmtId="0" fontId="21" fillId="50" borderId="24" xfId="0" applyFont="1" applyFill="1" applyBorder="1">
      <alignment vertical="center"/>
    </xf>
    <xf numFmtId="0" fontId="22" fillId="50" borderId="24" xfId="0" applyFont="1" applyFill="1" applyBorder="1" applyAlignment="1">
      <alignment horizontal="right" vertical="center" indent="1"/>
    </xf>
    <xf numFmtId="0" fontId="22" fillId="50" borderId="24" xfId="0" applyFont="1" applyFill="1" applyBorder="1">
      <alignment vertical="center"/>
    </xf>
    <xf numFmtId="0" fontId="22" fillId="50" borderId="25" xfId="0" applyFont="1" applyFill="1" applyBorder="1">
      <alignment vertical="center"/>
    </xf>
    <xf numFmtId="0" fontId="23" fillId="50" borderId="0" xfId="0" applyFont="1" applyFill="1" applyBorder="1">
      <alignment vertical="center"/>
    </xf>
    <xf numFmtId="0" fontId="22" fillId="50" borderId="0" xfId="0" applyFont="1" applyFill="1" applyBorder="1">
      <alignment vertical="center"/>
    </xf>
    <xf numFmtId="0" fontId="22" fillId="50" borderId="26" xfId="0" applyFont="1" applyFill="1" applyBorder="1">
      <alignment vertical="center"/>
    </xf>
    <xf numFmtId="0" fontId="23" fillId="50" borderId="27" xfId="0" applyFont="1" applyFill="1" applyBorder="1">
      <alignment vertical="center"/>
    </xf>
    <xf numFmtId="0" fontId="22" fillId="50" borderId="27" xfId="0" applyFont="1" applyFill="1" applyBorder="1">
      <alignment vertical="center"/>
    </xf>
    <xf numFmtId="0" fontId="22" fillId="50" borderId="28" xfId="0" applyFont="1" applyFill="1" applyBorder="1">
      <alignment vertical="center"/>
    </xf>
    <xf numFmtId="0" fontId="22" fillId="50" borderId="22" xfId="0" applyFont="1" applyFill="1" applyBorder="1">
      <alignment vertical="center"/>
    </xf>
    <xf numFmtId="0" fontId="22" fillId="50" borderId="27" xfId="0" applyFont="1" applyFill="1" applyBorder="1" applyAlignment="1">
      <alignment horizontal="right" vertical="center" indent="1"/>
    </xf>
    <xf numFmtId="0" fontId="22" fillId="50" borderId="19" xfId="0" applyFont="1" applyFill="1" applyBorder="1">
      <alignment vertical="center"/>
    </xf>
    <xf numFmtId="0" fontId="26" fillId="50" borderId="19" xfId="0" applyFont="1" applyFill="1" applyBorder="1">
      <alignment vertical="center"/>
    </xf>
    <xf numFmtId="0" fontId="23" fillId="50" borderId="0" xfId="0" applyFont="1" applyFill="1" applyBorder="1" applyAlignment="1">
      <alignment horizontal="left" indent="1"/>
    </xf>
    <xf numFmtId="0" fontId="22" fillId="50" borderId="0" xfId="0" applyFont="1" applyFill="1" applyBorder="1" applyAlignment="1">
      <alignment horizontal="right" vertical="center" indent="1"/>
    </xf>
    <xf numFmtId="0" fontId="29" fillId="49" borderId="19" xfId="0" applyFont="1" applyFill="1" applyBorder="1">
      <alignment vertical="center"/>
    </xf>
    <xf numFmtId="0" fontId="22" fillId="0" borderId="0" xfId="0" applyFont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0" xfId="0" applyNumberFormat="1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11" fontId="19" fillId="0" borderId="12" xfId="0" applyNumberFormat="1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39" borderId="0" xfId="0" applyFont="1" applyFill="1" applyAlignment="1">
      <alignment horizontal="center" vertical="center"/>
    </xf>
    <xf numFmtId="0" fontId="21" fillId="40" borderId="0" xfId="0" applyFont="1" applyFill="1" applyAlignment="1">
      <alignment horizontal="center" vertical="center"/>
    </xf>
    <xf numFmtId="0" fontId="30" fillId="51" borderId="17" xfId="0" applyFont="1" applyFill="1" applyBorder="1" applyAlignment="1">
      <alignment horizontal="right" vertical="center" indent="1"/>
    </xf>
    <xf numFmtId="0" fontId="30" fillId="51" borderId="15" xfId="0" applyFont="1" applyFill="1" applyBorder="1" applyAlignment="1">
      <alignment horizontal="right" vertical="center" indent="1"/>
    </xf>
    <xf numFmtId="0" fontId="24" fillId="52" borderId="15" xfId="0" applyFont="1" applyFill="1" applyBorder="1" applyAlignment="1">
      <alignment horizontal="right" vertical="center" indent="1"/>
    </xf>
    <xf numFmtId="0" fontId="25" fillId="52" borderId="29" xfId="0" applyFont="1" applyFill="1" applyBorder="1" applyAlignment="1">
      <alignment horizontal="right" vertical="center"/>
    </xf>
    <xf numFmtId="0" fontId="24" fillId="44" borderId="15" xfId="0" applyFont="1" applyFill="1" applyBorder="1" applyAlignment="1">
      <alignment horizontal="right" vertical="center" indent="1"/>
    </xf>
    <xf numFmtId="0" fontId="31" fillId="38" borderId="15" xfId="0" applyFont="1" applyFill="1" applyBorder="1">
      <alignment vertical="center"/>
    </xf>
    <xf numFmtId="49" fontId="31" fillId="38" borderId="15" xfId="0" applyNumberFormat="1" applyFont="1" applyFill="1" applyBorder="1">
      <alignment vertical="center"/>
    </xf>
    <xf numFmtId="0" fontId="31" fillId="38" borderId="21" xfId="0" applyFont="1" applyFill="1" applyBorder="1">
      <alignment vertical="center"/>
    </xf>
    <xf numFmtId="0" fontId="31" fillId="38" borderId="16" xfId="0" applyFont="1" applyFill="1" applyBorder="1">
      <alignment vertical="center"/>
    </xf>
    <xf numFmtId="49" fontId="31" fillId="38" borderId="16" xfId="0" applyNumberFormat="1" applyFont="1" applyFill="1" applyBorder="1">
      <alignment vertical="center"/>
    </xf>
    <xf numFmtId="0" fontId="31" fillId="38" borderId="29" xfId="0" applyFont="1" applyFill="1" applyBorder="1">
      <alignment vertical="center"/>
    </xf>
    <xf numFmtId="49" fontId="31" fillId="38" borderId="29" xfId="0" applyNumberFormat="1" applyFont="1" applyFill="1" applyBorder="1">
      <alignment vertical="center"/>
    </xf>
    <xf numFmtId="0" fontId="31" fillId="48" borderId="0" xfId="0" applyFont="1" applyFill="1" applyBorder="1">
      <alignment vertical="center"/>
    </xf>
    <xf numFmtId="0" fontId="31" fillId="38" borderId="22" xfId="0" applyFont="1" applyFill="1" applyBorder="1">
      <alignment vertical="center"/>
    </xf>
    <xf numFmtId="0" fontId="32" fillId="53" borderId="0" xfId="0" applyFont="1" applyFill="1">
      <alignment vertical="center"/>
    </xf>
    <xf numFmtId="0" fontId="22" fillId="53" borderId="0" xfId="0" applyFont="1" applyFill="1" applyAlignment="1">
      <alignment horizontal="left" vertical="center" indent="1"/>
    </xf>
    <xf numFmtId="0" fontId="22" fillId="53" borderId="0" xfId="0" applyFont="1" applyFill="1">
      <alignment vertical="center"/>
    </xf>
    <xf numFmtId="0" fontId="23" fillId="50" borderId="19" xfId="0" applyFont="1" applyFill="1" applyBorder="1" applyAlignment="1">
      <alignment vertical="top" wrapText="1"/>
    </xf>
    <xf numFmtId="0" fontId="23" fillId="50" borderId="0" xfId="0" applyFont="1" applyFill="1" applyBorder="1" applyAlignment="1">
      <alignment vertical="top" wrapText="1"/>
    </xf>
    <xf numFmtId="0" fontId="23" fillId="50" borderId="26" xfId="0" applyFont="1" applyFill="1" applyBorder="1" applyAlignment="1">
      <alignment vertical="top" wrapText="1"/>
    </xf>
    <xf numFmtId="0" fontId="31" fillId="38" borderId="17" xfId="0" applyFont="1" applyFill="1" applyBorder="1" applyAlignment="1">
      <alignment horizontal="left" vertical="center" wrapText="1"/>
    </xf>
    <xf numFmtId="0" fontId="31" fillId="38" borderId="20" xfId="0" applyFont="1" applyFill="1" applyBorder="1" applyAlignment="1">
      <alignment horizontal="left" vertical="center"/>
    </xf>
    <xf numFmtId="0" fontId="31" fillId="38" borderId="18" xfId="0" applyFont="1" applyFill="1" applyBorder="1" applyAlignment="1">
      <alignment horizontal="left" vertical="center"/>
    </xf>
    <xf numFmtId="0" fontId="23" fillId="49" borderId="19" xfId="0" applyFont="1" applyFill="1" applyBorder="1" applyAlignment="1">
      <alignment vertical="top" wrapText="1"/>
    </xf>
    <xf numFmtId="0" fontId="23" fillId="49" borderId="0" xfId="0" applyFont="1" applyFill="1" applyBorder="1" applyAlignment="1">
      <alignment vertical="top" wrapText="1"/>
    </xf>
    <xf numFmtId="0" fontId="23" fillId="49" borderId="26" xfId="0" applyFont="1" applyFill="1" applyBorder="1" applyAlignment="1">
      <alignment vertical="top" wrapText="1"/>
    </xf>
    <xf numFmtId="0" fontId="31" fillId="38" borderId="17" xfId="0" applyFont="1" applyFill="1" applyBorder="1" applyAlignment="1">
      <alignment horizontal="left" vertical="center"/>
    </xf>
    <xf numFmtId="0" fontId="23" fillId="48" borderId="19" xfId="0" applyFont="1" applyFill="1" applyBorder="1" applyAlignment="1">
      <alignment vertical="top" wrapText="1"/>
    </xf>
    <xf numFmtId="0" fontId="23" fillId="48" borderId="0" xfId="0" applyFont="1" applyFill="1" applyBorder="1" applyAlignment="1">
      <alignment vertical="top" wrapText="1"/>
    </xf>
    <xf numFmtId="0" fontId="23" fillId="48" borderId="26" xfId="0" applyFont="1" applyFill="1" applyBorder="1" applyAlignment="1">
      <alignment vertical="top" wrapText="1"/>
    </xf>
    <xf numFmtId="0" fontId="22" fillId="38" borderId="17" xfId="0" applyFont="1" applyFill="1" applyBorder="1" applyAlignment="1">
      <alignment horizontal="left" vertical="center"/>
    </xf>
    <xf numFmtId="0" fontId="22" fillId="38" borderId="20" xfId="0" applyFont="1" applyFill="1" applyBorder="1" applyAlignment="1">
      <alignment horizontal="left" vertical="center"/>
    </xf>
    <xf numFmtId="0" fontId="22" fillId="38" borderId="18" xfId="0" applyFont="1" applyFill="1" applyBorder="1" applyAlignment="1">
      <alignment horizontal="left" vertical="center"/>
    </xf>
    <xf numFmtId="0" fontId="31" fillId="38" borderId="17" xfId="0" applyFont="1" applyFill="1" applyBorder="1">
      <alignment vertical="center"/>
    </xf>
    <xf numFmtId="0" fontId="31" fillId="38" borderId="20" xfId="0" applyFont="1" applyFill="1" applyBorder="1">
      <alignment vertical="center"/>
    </xf>
    <xf numFmtId="0" fontId="31" fillId="38" borderId="18" xfId="0" applyFont="1" applyFill="1" applyBorder="1">
      <alignment vertical="center"/>
    </xf>
    <xf numFmtId="0" fontId="22" fillId="38" borderId="17" xfId="0" applyFont="1" applyFill="1" applyBorder="1">
      <alignment vertical="center"/>
    </xf>
    <xf numFmtId="0" fontId="22" fillId="38" borderId="20" xfId="0" applyFont="1" applyFill="1" applyBorder="1">
      <alignment vertical="center"/>
    </xf>
    <xf numFmtId="0" fontId="22" fillId="38" borderId="18" xfId="0" applyFont="1" applyFill="1" applyBorder="1">
      <alignment vertical="center"/>
    </xf>
    <xf numFmtId="0" fontId="34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3FFF3"/>
      <color rgb="FFFFFFCC"/>
      <color rgb="FFEBEBFF"/>
      <color rgb="FFE5FFE5"/>
      <color rgb="FFE8F2E2"/>
      <color rgb="FF6600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228599</xdr:colOff>
      <xdr:row>14</xdr:row>
      <xdr:rowOff>209549</xdr:rowOff>
    </xdr:from>
    <xdr:to>
      <xdr:col>11</xdr:col>
      <xdr:colOff>657225</xdr:colOff>
      <xdr:row>19</xdr:row>
      <xdr:rowOff>134471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ABDA3D7-BE00-48D2-9532-FCE1D53E48E9}"/>
            </a:ext>
          </a:extLst>
        </xdr:cNvPr>
        <xdr:cNvSpPr/>
      </xdr:nvSpPr>
      <xdr:spPr>
        <a:xfrm>
          <a:off x="6851275" y="3492873"/>
          <a:ext cx="4126568" cy="1280833"/>
        </a:xfrm>
        <a:prstGeom prst="wedgeRectCallout">
          <a:avLst>
            <a:gd name="adj1" fmla="val -57669"/>
            <a:gd name="adj2" fmla="val -44165"/>
          </a:avLst>
        </a:prstGeom>
        <a:solidFill>
          <a:schemeClr val="bg1"/>
        </a:solidFill>
        <a:ln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請求書類に関して、特にご要望があればお知らせください。納品書等発行のご希望もこちらでご指定ください。</a:t>
          </a:r>
          <a:br>
            <a:rPr lang="ja-JP" altLang="en-US" sz="900">
              <a:solidFill>
                <a:srgbClr val="FF0000"/>
              </a:solidFill>
            </a:rPr>
          </a:b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・発行日の日付を記載した請求書を発行いたします。</a:t>
          </a:r>
          <a:br>
            <a:rPr lang="ja-JP" altLang="en-US" sz="900">
              <a:solidFill>
                <a:srgbClr val="FF0000"/>
              </a:solidFill>
            </a:rPr>
          </a:b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・書類は</a:t>
          </a:r>
          <a:r>
            <a:rPr lang="en-US" altLang="ja-JP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版のみ発行いたします（法的にも有効です）。</a:t>
          </a:r>
          <a:br>
            <a:rPr lang="ja-JP" altLang="en-US" sz="900">
              <a:solidFill>
                <a:srgbClr val="FF0000"/>
              </a:solidFill>
            </a:rPr>
          </a:b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・押印は原則、学会印のみです。</a:t>
          </a:r>
          <a:br>
            <a:rPr lang="ja-JP" altLang="en-US" sz="900">
              <a:solidFill>
                <a:srgbClr val="FF0000"/>
              </a:solidFill>
            </a:rPr>
          </a:b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・領収書は発行しておりません。詳しくは</a:t>
          </a:r>
          <a:r>
            <a:rPr lang="ja-JP" altLang="en-US" sz="9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ホームページ</a:t>
          </a:r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をご覧ください。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168087</xdr:colOff>
      <xdr:row>19</xdr:row>
      <xdr:rowOff>280146</xdr:rowOff>
    </xdr:from>
    <xdr:to>
      <xdr:col>11</xdr:col>
      <xdr:colOff>596713</xdr:colOff>
      <xdr:row>22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6E7EA0B-3E79-4B97-A695-5C3CC0E4792E}"/>
            </a:ext>
          </a:extLst>
        </xdr:cNvPr>
        <xdr:cNvSpPr/>
      </xdr:nvSpPr>
      <xdr:spPr>
        <a:xfrm>
          <a:off x="6790763" y="4919381"/>
          <a:ext cx="4126568" cy="694766"/>
        </a:xfrm>
        <a:prstGeom prst="wedgeRectCallout">
          <a:avLst>
            <a:gd name="adj1" fmla="val -55225"/>
            <a:gd name="adj2" fmla="val -99098"/>
          </a:avLst>
        </a:prstGeom>
        <a:solidFill>
          <a:schemeClr val="bg1"/>
        </a:solidFill>
        <a:ln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「自宅」または「その他」を選択された方は、テキストを確実にお受け取り可能な住所を郵便番号、都道府県からご記入ください。個人宅以外の場合は組織名、部署もお書きください。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141194</xdr:colOff>
      <xdr:row>23</xdr:row>
      <xdr:rowOff>166969</xdr:rowOff>
    </xdr:from>
    <xdr:to>
      <xdr:col>10</xdr:col>
      <xdr:colOff>448236</xdr:colOff>
      <xdr:row>25</xdr:row>
      <xdr:rowOff>1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6A395B0-6230-4A87-9D24-D417D9EB21C4}"/>
            </a:ext>
          </a:extLst>
        </xdr:cNvPr>
        <xdr:cNvSpPr/>
      </xdr:nvSpPr>
      <xdr:spPr>
        <a:xfrm>
          <a:off x="6763870" y="6005234"/>
          <a:ext cx="3265395" cy="281267"/>
        </a:xfrm>
        <a:prstGeom prst="wedgeRectCallout">
          <a:avLst>
            <a:gd name="adj1" fmla="val -57767"/>
            <a:gd name="adj2" fmla="val -215089"/>
          </a:avLst>
        </a:prstGeom>
        <a:solidFill>
          <a:schemeClr val="bg1"/>
        </a:solidFill>
        <a:ln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←空白の場合は参加者の勤務先・所属 名称を宛名とします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3748-5171-40C3-A8DD-2834B00E00F0}">
  <sheetPr>
    <tabColor rgb="FFFFC000"/>
    <pageSetUpPr fitToPage="1"/>
  </sheetPr>
  <dimension ref="A1:K81"/>
  <sheetViews>
    <sheetView tabSelected="1" zoomScale="85" zoomScaleNormal="85" workbookViewId="0">
      <selection activeCell="M4" sqref="M4"/>
    </sheetView>
  </sheetViews>
  <sheetFormatPr defaultRowHeight="18" customHeight="1" x14ac:dyDescent="0.4"/>
  <cols>
    <col min="1" max="1" width="2.125" style="24" customWidth="1"/>
    <col min="2" max="2" width="3.375" style="24" customWidth="1"/>
    <col min="3" max="3" width="20" style="25" customWidth="1"/>
    <col min="4" max="4" width="21.25" style="24" customWidth="1"/>
    <col min="5" max="5" width="18.75" style="25" customWidth="1"/>
    <col min="6" max="6" width="21.25" style="24" customWidth="1"/>
    <col min="7" max="11" width="9.75" style="24" customWidth="1"/>
    <col min="12" max="16384" width="9" style="24"/>
  </cols>
  <sheetData>
    <row r="1" spans="1:11" ht="22.5" customHeight="1" x14ac:dyDescent="0.4">
      <c r="C1" s="45"/>
      <c r="F1" s="46" t="s">
        <v>86</v>
      </c>
      <c r="G1" s="51" t="s">
        <v>84</v>
      </c>
      <c r="H1" s="52" t="s">
        <v>76</v>
      </c>
      <c r="I1" s="130" t="s">
        <v>77</v>
      </c>
      <c r="J1" s="131" t="s">
        <v>78</v>
      </c>
      <c r="K1" s="130" t="s">
        <v>79</v>
      </c>
    </row>
    <row r="2" spans="1:11" ht="22.5" customHeight="1" x14ac:dyDescent="0.4">
      <c r="A2" s="121"/>
      <c r="B2" s="146" t="s">
        <v>152</v>
      </c>
      <c r="C2" s="147"/>
      <c r="D2" s="148"/>
      <c r="F2" s="25"/>
      <c r="G2" s="131" t="s">
        <v>80</v>
      </c>
      <c r="H2" s="130" t="s">
        <v>81</v>
      </c>
      <c r="I2" s="131" t="s">
        <v>82</v>
      </c>
      <c r="J2" s="130" t="s">
        <v>83</v>
      </c>
      <c r="K2" s="49"/>
    </row>
    <row r="3" spans="1:11" ht="24" customHeight="1" thickBot="1" x14ac:dyDescent="0.45">
      <c r="A3" s="50"/>
      <c r="B3" s="171" t="s">
        <v>179</v>
      </c>
      <c r="C3" s="45"/>
      <c r="F3" s="25"/>
      <c r="G3" s="25"/>
      <c r="H3" s="25"/>
      <c r="I3" s="25"/>
      <c r="J3" s="25"/>
      <c r="K3" s="49"/>
    </row>
    <row r="4" spans="1:11" ht="18" customHeight="1" thickBot="1" x14ac:dyDescent="0.45">
      <c r="B4" s="84" t="s">
        <v>90</v>
      </c>
      <c r="C4" s="85" t="s">
        <v>92</v>
      </c>
      <c r="D4" s="87"/>
      <c r="E4" s="86"/>
      <c r="F4" s="87"/>
      <c r="G4" s="87"/>
      <c r="H4" s="87"/>
      <c r="I4" s="87"/>
      <c r="J4" s="87"/>
      <c r="K4" s="88"/>
    </row>
    <row r="5" spans="1:11" ht="18" customHeight="1" thickBot="1" x14ac:dyDescent="0.45">
      <c r="B5" s="120" t="s">
        <v>47</v>
      </c>
      <c r="C5" s="132" t="s">
        <v>0</v>
      </c>
      <c r="D5" s="137" t="s">
        <v>25</v>
      </c>
      <c r="E5" s="132" t="s">
        <v>1</v>
      </c>
      <c r="F5" s="138" t="s">
        <v>128</v>
      </c>
      <c r="G5" s="89" t="s">
        <v>153</v>
      </c>
      <c r="H5" s="90"/>
      <c r="I5" s="90"/>
      <c r="J5" s="90"/>
      <c r="K5" s="91"/>
    </row>
    <row r="6" spans="1:11" ht="18" customHeight="1" thickBot="1" x14ac:dyDescent="0.45">
      <c r="B6" s="96"/>
      <c r="C6" s="133" t="s">
        <v>37</v>
      </c>
      <c r="D6" s="165"/>
      <c r="E6" s="166"/>
      <c r="F6" s="167"/>
      <c r="G6" s="89" t="s">
        <v>154</v>
      </c>
      <c r="H6" s="90"/>
      <c r="I6" s="90"/>
      <c r="J6" s="90"/>
      <c r="K6" s="91"/>
    </row>
    <row r="7" spans="1:11" ht="18" customHeight="1" thickBot="1" x14ac:dyDescent="0.45">
      <c r="B7" s="96"/>
      <c r="C7" s="133" t="s">
        <v>38</v>
      </c>
      <c r="D7" s="139" t="s">
        <v>114</v>
      </c>
      <c r="E7" s="98"/>
      <c r="F7" s="90"/>
      <c r="G7" s="89"/>
      <c r="H7" s="90"/>
      <c r="I7" s="90"/>
      <c r="J7" s="90"/>
      <c r="K7" s="91"/>
    </row>
    <row r="8" spans="1:11" ht="18" customHeight="1" thickBot="1" x14ac:dyDescent="0.45">
      <c r="B8" s="96"/>
      <c r="C8" s="133" t="s">
        <v>39</v>
      </c>
      <c r="D8" s="165" t="s">
        <v>58</v>
      </c>
      <c r="E8" s="166"/>
      <c r="F8" s="167"/>
      <c r="G8" s="89"/>
      <c r="H8" s="90"/>
      <c r="I8" s="90"/>
      <c r="J8" s="90"/>
      <c r="K8" s="91"/>
    </row>
    <row r="9" spans="1:11" ht="18" customHeight="1" thickBot="1" x14ac:dyDescent="0.45">
      <c r="B9" s="96"/>
      <c r="C9" s="133" t="s">
        <v>2</v>
      </c>
      <c r="D9" s="140" t="s">
        <v>115</v>
      </c>
      <c r="E9" s="133" t="s">
        <v>3</v>
      </c>
      <c r="F9" s="137" t="s">
        <v>116</v>
      </c>
      <c r="G9" s="89"/>
      <c r="H9" s="90"/>
      <c r="I9" s="90"/>
      <c r="J9" s="90"/>
      <c r="K9" s="91"/>
    </row>
    <row r="10" spans="1:11" ht="18" customHeight="1" thickBot="1" x14ac:dyDescent="0.45">
      <c r="B10" s="96"/>
      <c r="C10" s="133" t="s">
        <v>7</v>
      </c>
      <c r="D10" s="165" t="s">
        <v>119</v>
      </c>
      <c r="E10" s="166"/>
      <c r="F10" s="167"/>
      <c r="G10" s="89" t="s">
        <v>155</v>
      </c>
      <c r="H10" s="90"/>
      <c r="I10" s="90"/>
      <c r="J10" s="90"/>
      <c r="K10" s="91"/>
    </row>
    <row r="11" spans="1:11" ht="18" customHeight="1" thickBot="1" x14ac:dyDescent="0.45">
      <c r="B11" s="96"/>
      <c r="C11" s="133" t="s">
        <v>68</v>
      </c>
      <c r="D11" s="165" t="s">
        <v>122</v>
      </c>
      <c r="E11" s="166"/>
      <c r="F11" s="167"/>
      <c r="G11" s="89" t="s">
        <v>156</v>
      </c>
      <c r="H11" s="90"/>
      <c r="I11" s="90"/>
      <c r="J11" s="90"/>
      <c r="K11" s="91"/>
    </row>
    <row r="12" spans="1:11" ht="18" customHeight="1" thickBot="1" x14ac:dyDescent="0.45">
      <c r="B12" s="96"/>
      <c r="C12" s="133" t="s">
        <v>4</v>
      </c>
      <c r="D12" s="165" t="s">
        <v>120</v>
      </c>
      <c r="E12" s="166"/>
      <c r="F12" s="167"/>
      <c r="G12" s="89"/>
      <c r="H12" s="90"/>
      <c r="I12" s="90"/>
      <c r="J12" s="90"/>
      <c r="K12" s="91"/>
    </row>
    <row r="13" spans="1:11" ht="18" customHeight="1" thickBot="1" x14ac:dyDescent="0.45">
      <c r="B13" s="96"/>
      <c r="C13" s="133" t="s">
        <v>5</v>
      </c>
      <c r="D13" s="141" t="s">
        <v>117</v>
      </c>
      <c r="E13" s="98"/>
      <c r="F13" s="90"/>
      <c r="G13" s="89" t="s">
        <v>155</v>
      </c>
      <c r="H13" s="90"/>
      <c r="I13" s="90"/>
      <c r="J13" s="90"/>
      <c r="K13" s="91"/>
    </row>
    <row r="14" spans="1:11" ht="18" customHeight="1" thickBot="1" x14ac:dyDescent="0.45">
      <c r="B14" s="96"/>
      <c r="C14" s="133" t="s">
        <v>6</v>
      </c>
      <c r="D14" s="165" t="s">
        <v>141</v>
      </c>
      <c r="E14" s="166"/>
      <c r="F14" s="167"/>
      <c r="G14" s="89"/>
      <c r="H14" s="90"/>
      <c r="I14" s="90"/>
      <c r="J14" s="90"/>
      <c r="K14" s="91"/>
    </row>
    <row r="15" spans="1:11" ht="18" customHeight="1" thickBot="1" x14ac:dyDescent="0.45">
      <c r="B15" s="96"/>
      <c r="C15" s="133" t="s">
        <v>48</v>
      </c>
      <c r="D15" s="141" t="s">
        <v>143</v>
      </c>
      <c r="E15" s="133" t="s">
        <v>49</v>
      </c>
      <c r="F15" s="138" t="s">
        <v>144</v>
      </c>
      <c r="G15" s="89" t="s">
        <v>155</v>
      </c>
      <c r="H15" s="90"/>
      <c r="I15" s="90"/>
      <c r="J15" s="90"/>
      <c r="K15" s="91"/>
    </row>
    <row r="16" spans="1:11" ht="18" customHeight="1" thickBot="1" x14ac:dyDescent="0.45">
      <c r="B16" s="96"/>
      <c r="C16" s="133" t="s">
        <v>50</v>
      </c>
      <c r="D16" s="165" t="s">
        <v>121</v>
      </c>
      <c r="E16" s="166"/>
      <c r="F16" s="167"/>
      <c r="G16" s="89"/>
      <c r="H16" s="90"/>
      <c r="I16" s="90"/>
      <c r="J16" s="90"/>
      <c r="K16" s="91"/>
    </row>
    <row r="17" spans="2:11" ht="18" customHeight="1" thickBot="1" x14ac:dyDescent="0.45">
      <c r="B17" s="96"/>
      <c r="C17" s="133" t="s">
        <v>74</v>
      </c>
      <c r="D17" s="165" t="s">
        <v>150</v>
      </c>
      <c r="E17" s="166"/>
      <c r="F17" s="167"/>
      <c r="G17" s="89"/>
      <c r="H17" s="90"/>
      <c r="I17" s="90"/>
      <c r="J17" s="90"/>
      <c r="K17" s="91"/>
    </row>
    <row r="18" spans="2:11" ht="17.25" customHeight="1" thickBot="1" x14ac:dyDescent="0.45">
      <c r="B18" s="96"/>
      <c r="C18" s="133" t="s">
        <v>164</v>
      </c>
      <c r="D18" s="158" t="s">
        <v>167</v>
      </c>
      <c r="E18" s="153"/>
      <c r="F18" s="154"/>
      <c r="G18" s="155"/>
      <c r="H18" s="156"/>
      <c r="I18" s="156"/>
      <c r="J18" s="156"/>
      <c r="K18" s="157"/>
    </row>
    <row r="19" spans="2:11" ht="36" customHeight="1" thickBot="1" x14ac:dyDescent="0.45">
      <c r="B19" s="96"/>
      <c r="C19" s="133" t="s">
        <v>163</v>
      </c>
      <c r="D19" s="158" t="s">
        <v>176</v>
      </c>
      <c r="E19" s="153"/>
      <c r="F19" s="154"/>
      <c r="G19" s="155"/>
      <c r="H19" s="156"/>
      <c r="I19" s="156"/>
      <c r="J19" s="156"/>
      <c r="K19" s="157"/>
    </row>
    <row r="20" spans="2:11" ht="36" customHeight="1" thickBot="1" x14ac:dyDescent="0.45">
      <c r="B20" s="96"/>
      <c r="C20" s="133" t="s">
        <v>46</v>
      </c>
      <c r="D20" s="158" t="s">
        <v>149</v>
      </c>
      <c r="E20" s="153"/>
      <c r="F20" s="154"/>
      <c r="G20" s="89"/>
      <c r="H20" s="90"/>
      <c r="I20" s="90"/>
      <c r="J20" s="90"/>
      <c r="K20" s="91"/>
    </row>
    <row r="21" spans="2:11" ht="22.5" customHeight="1" thickBot="1" x14ac:dyDescent="0.4">
      <c r="B21" s="95"/>
      <c r="C21" s="99" t="s">
        <v>72</v>
      </c>
      <c r="D21" s="90"/>
      <c r="E21" s="98"/>
      <c r="F21" s="90"/>
      <c r="G21" s="89"/>
      <c r="H21" s="90"/>
      <c r="I21" s="90"/>
      <c r="J21" s="90"/>
      <c r="K21" s="91"/>
    </row>
    <row r="22" spans="2:11" ht="18" customHeight="1" thickBot="1" x14ac:dyDescent="0.45">
      <c r="B22" s="96"/>
      <c r="C22" s="134" t="s">
        <v>69</v>
      </c>
      <c r="D22" s="165" t="s">
        <v>118</v>
      </c>
      <c r="E22" s="166"/>
      <c r="F22" s="167"/>
      <c r="G22" s="89"/>
      <c r="H22" s="90"/>
      <c r="I22" s="90"/>
      <c r="J22" s="90"/>
      <c r="K22" s="91"/>
    </row>
    <row r="23" spans="2:11" ht="18" customHeight="1" thickBot="1" x14ac:dyDescent="0.45">
      <c r="B23" s="96"/>
      <c r="C23" s="134" t="s">
        <v>51</v>
      </c>
      <c r="D23" s="165" t="s">
        <v>123</v>
      </c>
      <c r="E23" s="166"/>
      <c r="F23" s="167"/>
      <c r="G23" s="89"/>
      <c r="H23" s="90"/>
      <c r="I23" s="90"/>
      <c r="J23" s="90"/>
      <c r="K23" s="91"/>
    </row>
    <row r="24" spans="2:11" ht="18" customHeight="1" thickBot="1" x14ac:dyDescent="0.45">
      <c r="B24" s="96"/>
      <c r="C24" s="134" t="s">
        <v>52</v>
      </c>
      <c r="D24" s="142" t="s">
        <v>124</v>
      </c>
      <c r="E24" s="135" t="s">
        <v>54</v>
      </c>
      <c r="F24" s="143" t="s">
        <v>125</v>
      </c>
      <c r="G24" s="89"/>
      <c r="H24" s="90"/>
      <c r="I24" s="90"/>
      <c r="J24" s="90"/>
      <c r="K24" s="91"/>
    </row>
    <row r="25" spans="2:11" ht="18" customHeight="1" thickBot="1" x14ac:dyDescent="0.45">
      <c r="B25" s="96"/>
      <c r="C25" s="134" t="s">
        <v>53</v>
      </c>
      <c r="D25" s="165" t="s">
        <v>126</v>
      </c>
      <c r="E25" s="166"/>
      <c r="F25" s="167"/>
      <c r="G25" s="89"/>
      <c r="H25" s="90"/>
      <c r="I25" s="90"/>
      <c r="J25" s="90"/>
      <c r="K25" s="91"/>
    </row>
    <row r="26" spans="2:11" ht="18" customHeight="1" thickBot="1" x14ac:dyDescent="0.45">
      <c r="B26" s="96"/>
      <c r="C26" s="136" t="s">
        <v>55</v>
      </c>
      <c r="D26" s="141"/>
      <c r="E26" s="98"/>
      <c r="F26" s="90"/>
      <c r="G26" s="89" t="s">
        <v>158</v>
      </c>
      <c r="H26" s="90"/>
      <c r="I26" s="90"/>
      <c r="J26" s="90"/>
      <c r="K26" s="91"/>
    </row>
    <row r="27" spans="2:11" ht="18" customHeight="1" thickBot="1" x14ac:dyDescent="0.45">
      <c r="B27" s="96"/>
      <c r="C27" s="136" t="s">
        <v>56</v>
      </c>
      <c r="D27" s="165"/>
      <c r="E27" s="166"/>
      <c r="F27" s="167"/>
      <c r="G27" s="89" t="s">
        <v>158</v>
      </c>
      <c r="H27" s="90"/>
      <c r="I27" s="90"/>
      <c r="J27" s="90"/>
      <c r="K27" s="91"/>
    </row>
    <row r="28" spans="2:11" ht="18" customHeight="1" thickBot="1" x14ac:dyDescent="0.45">
      <c r="B28" s="97"/>
      <c r="C28" s="100"/>
      <c r="D28" s="93"/>
      <c r="E28" s="100"/>
      <c r="F28" s="93"/>
      <c r="G28" s="92"/>
      <c r="H28" s="93"/>
      <c r="I28" s="93"/>
      <c r="J28" s="93"/>
      <c r="K28" s="94"/>
    </row>
    <row r="29" spans="2:11" ht="24" customHeight="1" thickBot="1" x14ac:dyDescent="0.45">
      <c r="C29" s="48" t="s">
        <v>75</v>
      </c>
      <c r="G29" s="56"/>
      <c r="K29" s="47" t="s">
        <v>75</v>
      </c>
    </row>
    <row r="30" spans="2:11" ht="18" customHeight="1" thickBot="1" x14ac:dyDescent="0.45">
      <c r="B30" s="65" t="s">
        <v>90</v>
      </c>
      <c r="C30" s="66" t="s">
        <v>91</v>
      </c>
      <c r="D30" s="67" t="s">
        <v>89</v>
      </c>
      <c r="E30" s="68"/>
      <c r="F30" s="69"/>
      <c r="G30" s="70"/>
      <c r="H30" s="69"/>
      <c r="I30" s="69"/>
      <c r="J30" s="69"/>
      <c r="K30" s="71"/>
    </row>
    <row r="31" spans="2:11" ht="18" customHeight="1" thickBot="1" x14ac:dyDescent="0.45">
      <c r="B31" s="81"/>
      <c r="C31" s="33" t="s">
        <v>0</v>
      </c>
      <c r="D31" s="137" t="s">
        <v>127</v>
      </c>
      <c r="E31" s="33" t="s">
        <v>1</v>
      </c>
      <c r="F31" s="138" t="s">
        <v>129</v>
      </c>
      <c r="G31" s="72" t="s">
        <v>153</v>
      </c>
      <c r="H31" s="73"/>
      <c r="I31" s="73"/>
      <c r="J31" s="73"/>
      <c r="K31" s="74"/>
    </row>
    <row r="32" spans="2:11" ht="18" customHeight="1" thickBot="1" x14ac:dyDescent="0.45">
      <c r="B32" s="81"/>
      <c r="C32" s="34" t="s">
        <v>37</v>
      </c>
      <c r="D32" s="145"/>
      <c r="E32" s="27"/>
      <c r="F32" s="57"/>
      <c r="G32" s="72" t="s">
        <v>159</v>
      </c>
      <c r="H32" s="73"/>
      <c r="I32" s="73"/>
      <c r="J32" s="73"/>
      <c r="K32" s="74"/>
    </row>
    <row r="33" spans="2:11" ht="18" customHeight="1" thickBot="1" x14ac:dyDescent="0.45">
      <c r="B33" s="81"/>
      <c r="C33" s="34" t="s">
        <v>38</v>
      </c>
      <c r="D33" s="139" t="s">
        <v>114</v>
      </c>
      <c r="E33" s="75"/>
      <c r="F33" s="73"/>
      <c r="G33" s="72"/>
      <c r="H33" s="73"/>
      <c r="I33" s="73"/>
      <c r="J33" s="73"/>
      <c r="K33" s="74"/>
    </row>
    <row r="34" spans="2:11" ht="18" customHeight="1" thickBot="1" x14ac:dyDescent="0.45">
      <c r="B34" s="81"/>
      <c r="C34" s="34" t="s">
        <v>39</v>
      </c>
      <c r="D34" s="165" t="s">
        <v>58</v>
      </c>
      <c r="E34" s="166"/>
      <c r="F34" s="167"/>
      <c r="G34" s="72"/>
      <c r="H34" s="73"/>
      <c r="I34" s="73"/>
      <c r="J34" s="73"/>
      <c r="K34" s="74"/>
    </row>
    <row r="35" spans="2:11" ht="18" customHeight="1" thickBot="1" x14ac:dyDescent="0.45">
      <c r="B35" s="81"/>
      <c r="C35" s="34" t="s">
        <v>2</v>
      </c>
      <c r="D35" s="140" t="s">
        <v>130</v>
      </c>
      <c r="E35" s="34" t="s">
        <v>3</v>
      </c>
      <c r="F35" s="137" t="s">
        <v>131</v>
      </c>
      <c r="G35" s="72"/>
      <c r="H35" s="73"/>
      <c r="I35" s="73"/>
      <c r="J35" s="73"/>
      <c r="K35" s="74"/>
    </row>
    <row r="36" spans="2:11" ht="18" customHeight="1" thickBot="1" x14ac:dyDescent="0.45">
      <c r="B36" s="81"/>
      <c r="C36" s="34" t="s">
        <v>7</v>
      </c>
      <c r="D36" s="165" t="s">
        <v>132</v>
      </c>
      <c r="E36" s="166"/>
      <c r="F36" s="167"/>
      <c r="G36" s="72" t="s">
        <v>155</v>
      </c>
      <c r="H36" s="73"/>
      <c r="I36" s="73"/>
      <c r="J36" s="73"/>
      <c r="K36" s="74"/>
    </row>
    <row r="37" spans="2:11" ht="18" customHeight="1" thickBot="1" x14ac:dyDescent="0.45">
      <c r="B37" s="81"/>
      <c r="C37" s="34" t="s">
        <v>68</v>
      </c>
      <c r="D37" s="165" t="s">
        <v>133</v>
      </c>
      <c r="E37" s="166"/>
      <c r="F37" s="167"/>
      <c r="G37" s="72" t="s">
        <v>160</v>
      </c>
      <c r="H37" s="73"/>
      <c r="I37" s="73"/>
      <c r="J37" s="73"/>
      <c r="K37" s="74"/>
    </row>
    <row r="38" spans="2:11" ht="18" customHeight="1" thickBot="1" x14ac:dyDescent="0.45">
      <c r="B38" s="81"/>
      <c r="C38" s="34" t="s">
        <v>4</v>
      </c>
      <c r="D38" s="165" t="s">
        <v>133</v>
      </c>
      <c r="E38" s="166"/>
      <c r="F38" s="167"/>
      <c r="G38" s="72"/>
      <c r="H38" s="73"/>
      <c r="I38" s="73"/>
      <c r="J38" s="73"/>
      <c r="K38" s="74"/>
    </row>
    <row r="39" spans="2:11" ht="18" customHeight="1" thickBot="1" x14ac:dyDescent="0.45">
      <c r="B39" s="81"/>
      <c r="C39" s="34" t="s">
        <v>5</v>
      </c>
      <c r="D39" s="141" t="s">
        <v>134</v>
      </c>
      <c r="E39" s="75"/>
      <c r="F39" s="144"/>
      <c r="G39" s="72" t="s">
        <v>155</v>
      </c>
      <c r="H39" s="73"/>
      <c r="I39" s="73"/>
      <c r="J39" s="73"/>
      <c r="K39" s="74"/>
    </row>
    <row r="40" spans="2:11" ht="18" customHeight="1" thickBot="1" x14ac:dyDescent="0.45">
      <c r="B40" s="81"/>
      <c r="C40" s="34" t="s">
        <v>6</v>
      </c>
      <c r="D40" s="165" t="s">
        <v>134</v>
      </c>
      <c r="E40" s="166"/>
      <c r="F40" s="167"/>
      <c r="G40" s="72"/>
      <c r="H40" s="73"/>
      <c r="I40" s="73"/>
      <c r="J40" s="73"/>
      <c r="K40" s="74"/>
    </row>
    <row r="41" spans="2:11" ht="18" customHeight="1" thickBot="1" x14ac:dyDescent="0.45">
      <c r="B41" s="81"/>
      <c r="C41" s="34" t="s">
        <v>48</v>
      </c>
      <c r="D41" s="141" t="s">
        <v>134</v>
      </c>
      <c r="E41" s="34" t="s">
        <v>49</v>
      </c>
      <c r="F41" s="138" t="s">
        <v>134</v>
      </c>
      <c r="G41" s="72" t="s">
        <v>155</v>
      </c>
      <c r="H41" s="73"/>
      <c r="I41" s="73"/>
      <c r="J41" s="73"/>
      <c r="K41" s="74"/>
    </row>
    <row r="42" spans="2:11" ht="18" customHeight="1" thickBot="1" x14ac:dyDescent="0.45">
      <c r="B42" s="81"/>
      <c r="C42" s="34" t="s">
        <v>50</v>
      </c>
      <c r="D42" s="165" t="s">
        <v>134</v>
      </c>
      <c r="E42" s="166"/>
      <c r="F42" s="167"/>
      <c r="G42" s="72" t="s">
        <v>161</v>
      </c>
      <c r="H42" s="73"/>
      <c r="I42" s="73"/>
      <c r="J42" s="73"/>
      <c r="K42" s="74"/>
    </row>
    <row r="43" spans="2:11" ht="18" customHeight="1" thickBot="1" x14ac:dyDescent="0.45">
      <c r="B43" s="83"/>
      <c r="C43" s="34" t="s">
        <v>74</v>
      </c>
      <c r="D43" s="165" t="s">
        <v>110</v>
      </c>
      <c r="E43" s="166"/>
      <c r="F43" s="167"/>
      <c r="G43" s="72"/>
      <c r="H43" s="73"/>
      <c r="I43" s="73"/>
      <c r="J43" s="73"/>
      <c r="K43" s="74"/>
    </row>
    <row r="44" spans="2:11" ht="17.25" customHeight="1" thickBot="1" x14ac:dyDescent="0.45">
      <c r="B44" s="83"/>
      <c r="C44" s="34" t="s">
        <v>164</v>
      </c>
      <c r="D44" s="158" t="s">
        <v>165</v>
      </c>
      <c r="E44" s="153"/>
      <c r="F44" s="154"/>
      <c r="G44" s="159" t="s">
        <v>166</v>
      </c>
      <c r="H44" s="160"/>
      <c r="I44" s="160"/>
      <c r="J44" s="160"/>
      <c r="K44" s="161"/>
    </row>
    <row r="45" spans="2:11" ht="36" customHeight="1" thickBot="1" x14ac:dyDescent="0.45">
      <c r="B45" s="83"/>
      <c r="C45" s="34" t="s">
        <v>163</v>
      </c>
      <c r="D45" s="162"/>
      <c r="E45" s="163"/>
      <c r="F45" s="164"/>
      <c r="G45" s="159"/>
      <c r="H45" s="160"/>
      <c r="I45" s="160"/>
      <c r="J45" s="160"/>
      <c r="K45" s="161"/>
    </row>
    <row r="46" spans="2:11" ht="36" customHeight="1" thickBot="1" x14ac:dyDescent="0.45">
      <c r="B46" s="81"/>
      <c r="C46" s="34" t="s">
        <v>46</v>
      </c>
      <c r="D46" s="165" t="s">
        <v>135</v>
      </c>
      <c r="E46" s="166"/>
      <c r="F46" s="167"/>
      <c r="G46" s="72"/>
      <c r="H46" s="73"/>
      <c r="I46" s="73"/>
      <c r="J46" s="73"/>
      <c r="K46" s="74"/>
    </row>
    <row r="47" spans="2:11" ht="22.5" customHeight="1" thickBot="1" x14ac:dyDescent="0.4">
      <c r="B47" s="81"/>
      <c r="C47" s="82" t="s">
        <v>72</v>
      </c>
      <c r="D47" s="73"/>
      <c r="E47" s="75"/>
      <c r="F47" s="73"/>
      <c r="G47" s="72"/>
      <c r="H47" s="73"/>
      <c r="I47" s="73"/>
      <c r="J47" s="73"/>
      <c r="K47" s="74"/>
    </row>
    <row r="48" spans="2:11" ht="18" customHeight="1" thickBot="1" x14ac:dyDescent="0.45">
      <c r="B48" s="81"/>
      <c r="C48" s="30" t="s">
        <v>69</v>
      </c>
      <c r="D48" s="165" t="s">
        <v>134</v>
      </c>
      <c r="E48" s="166"/>
      <c r="F48" s="167"/>
      <c r="G48" s="72" t="s">
        <v>157</v>
      </c>
      <c r="H48" s="73"/>
      <c r="I48" s="73"/>
      <c r="J48" s="73"/>
      <c r="K48" s="74"/>
    </row>
    <row r="49" spans="2:11" ht="18" customHeight="1" thickBot="1" x14ac:dyDescent="0.45">
      <c r="B49" s="81"/>
      <c r="C49" s="30" t="s">
        <v>51</v>
      </c>
      <c r="D49" s="165" t="s">
        <v>134</v>
      </c>
      <c r="E49" s="166"/>
      <c r="F49" s="167"/>
      <c r="G49" s="72"/>
      <c r="H49" s="73"/>
      <c r="I49" s="73"/>
      <c r="J49" s="73"/>
      <c r="K49" s="74"/>
    </row>
    <row r="50" spans="2:11" ht="18" customHeight="1" thickBot="1" x14ac:dyDescent="0.45">
      <c r="B50" s="81"/>
      <c r="C50" s="30" t="s">
        <v>52</v>
      </c>
      <c r="D50" s="142" t="s">
        <v>134</v>
      </c>
      <c r="E50" s="54" t="s">
        <v>54</v>
      </c>
      <c r="F50" s="143" t="s">
        <v>134</v>
      </c>
      <c r="G50" s="72"/>
      <c r="H50" s="73"/>
      <c r="I50" s="73"/>
      <c r="J50" s="73"/>
      <c r="K50" s="74"/>
    </row>
    <row r="51" spans="2:11" ht="18" customHeight="1" thickBot="1" x14ac:dyDescent="0.45">
      <c r="B51" s="81"/>
      <c r="C51" s="30" t="s">
        <v>53</v>
      </c>
      <c r="D51" s="165" t="s">
        <v>134</v>
      </c>
      <c r="E51" s="166"/>
      <c r="F51" s="167"/>
      <c r="G51" s="72"/>
      <c r="H51" s="73"/>
      <c r="I51" s="73"/>
      <c r="J51" s="73"/>
      <c r="K51" s="74"/>
    </row>
    <row r="52" spans="2:11" ht="18" customHeight="1" thickBot="1" x14ac:dyDescent="0.45">
      <c r="B52" s="81"/>
      <c r="C52" s="39" t="s">
        <v>55</v>
      </c>
      <c r="D52" s="141"/>
      <c r="E52" s="75"/>
      <c r="F52" s="73"/>
      <c r="G52" s="72" t="s">
        <v>158</v>
      </c>
      <c r="H52" s="73"/>
      <c r="I52" s="73"/>
      <c r="J52" s="73"/>
      <c r="K52" s="74"/>
    </row>
    <row r="53" spans="2:11" ht="18" customHeight="1" thickBot="1" x14ac:dyDescent="0.45">
      <c r="B53" s="81"/>
      <c r="C53" s="39" t="s">
        <v>56</v>
      </c>
      <c r="D53" s="165"/>
      <c r="E53" s="166"/>
      <c r="F53" s="167"/>
      <c r="G53" s="72" t="s">
        <v>158</v>
      </c>
      <c r="H53" s="73"/>
      <c r="I53" s="73"/>
      <c r="J53" s="73"/>
      <c r="K53" s="74"/>
    </row>
    <row r="54" spans="2:11" ht="18" customHeight="1" thickBot="1" x14ac:dyDescent="0.45">
      <c r="B54" s="79"/>
      <c r="C54" s="80"/>
      <c r="D54" s="77"/>
      <c r="E54" s="80"/>
      <c r="F54" s="77"/>
      <c r="G54" s="76"/>
      <c r="H54" s="77"/>
      <c r="I54" s="77"/>
      <c r="J54" s="77"/>
      <c r="K54" s="78"/>
    </row>
    <row r="55" spans="2:11" ht="24" customHeight="1" thickBot="1" x14ac:dyDescent="0.45">
      <c r="C55" s="48" t="s">
        <v>75</v>
      </c>
      <c r="G55" s="56"/>
      <c r="K55" s="47" t="s">
        <v>75</v>
      </c>
    </row>
    <row r="56" spans="2:11" ht="18" customHeight="1" thickBot="1" x14ac:dyDescent="0.45">
      <c r="B56" s="102" t="s">
        <v>90</v>
      </c>
      <c r="C56" s="103" t="s">
        <v>103</v>
      </c>
      <c r="D56" s="104" t="s">
        <v>104</v>
      </c>
      <c r="E56" s="105"/>
      <c r="F56" s="106"/>
      <c r="G56" s="101"/>
      <c r="H56" s="106"/>
      <c r="I56" s="106"/>
      <c r="J56" s="106"/>
      <c r="K56" s="107"/>
    </row>
    <row r="57" spans="2:11" ht="18" customHeight="1" thickBot="1" x14ac:dyDescent="0.45">
      <c r="B57" s="116"/>
      <c r="C57" s="35" t="s">
        <v>0</v>
      </c>
      <c r="D57" s="137" t="s">
        <v>127</v>
      </c>
      <c r="E57" s="35" t="s">
        <v>1</v>
      </c>
      <c r="F57" s="138" t="s">
        <v>134</v>
      </c>
      <c r="G57" s="108" t="s">
        <v>153</v>
      </c>
      <c r="H57" s="109"/>
      <c r="I57" s="109"/>
      <c r="J57" s="109"/>
      <c r="K57" s="110"/>
    </row>
    <row r="58" spans="2:11" ht="18" customHeight="1" thickBot="1" x14ac:dyDescent="0.45">
      <c r="B58" s="116"/>
      <c r="C58" s="36" t="s">
        <v>37</v>
      </c>
      <c r="D58" s="165"/>
      <c r="E58" s="166"/>
      <c r="F58" s="167"/>
      <c r="G58" s="108" t="s">
        <v>159</v>
      </c>
      <c r="H58" s="109"/>
      <c r="I58" s="109"/>
      <c r="J58" s="109"/>
      <c r="K58" s="110"/>
    </row>
    <row r="59" spans="2:11" ht="18" customHeight="1" thickBot="1" x14ac:dyDescent="0.45">
      <c r="B59" s="116"/>
      <c r="C59" s="36" t="s">
        <v>38</v>
      </c>
      <c r="D59" s="139" t="s">
        <v>136</v>
      </c>
      <c r="E59" s="119"/>
      <c r="F59" s="109"/>
      <c r="G59" s="108"/>
      <c r="H59" s="109"/>
      <c r="I59" s="109"/>
      <c r="J59" s="109"/>
      <c r="K59" s="110"/>
    </row>
    <row r="60" spans="2:11" ht="18" customHeight="1" thickBot="1" x14ac:dyDescent="0.45">
      <c r="B60" s="116"/>
      <c r="C60" s="36" t="s">
        <v>39</v>
      </c>
      <c r="D60" s="165" t="s">
        <v>41</v>
      </c>
      <c r="E60" s="166"/>
      <c r="F60" s="167"/>
      <c r="G60" s="108"/>
      <c r="H60" s="109"/>
      <c r="I60" s="109"/>
      <c r="J60" s="109"/>
      <c r="K60" s="110"/>
    </row>
    <row r="61" spans="2:11" ht="18" customHeight="1" thickBot="1" x14ac:dyDescent="0.45">
      <c r="B61" s="116"/>
      <c r="C61" s="36" t="s">
        <v>2</v>
      </c>
      <c r="D61" s="140" t="s">
        <v>137</v>
      </c>
      <c r="E61" s="36" t="s">
        <v>3</v>
      </c>
      <c r="F61" s="137" t="s">
        <v>138</v>
      </c>
      <c r="G61" s="108"/>
      <c r="H61" s="109"/>
      <c r="I61" s="109"/>
      <c r="J61" s="109"/>
      <c r="K61" s="110"/>
    </row>
    <row r="62" spans="2:11" ht="18" customHeight="1" thickBot="1" x14ac:dyDescent="0.45">
      <c r="B62" s="116"/>
      <c r="C62" s="36" t="s">
        <v>7</v>
      </c>
      <c r="D62" s="165" t="s">
        <v>139</v>
      </c>
      <c r="E62" s="166"/>
      <c r="F62" s="167"/>
      <c r="G62" s="108" t="s">
        <v>155</v>
      </c>
      <c r="H62" s="109"/>
      <c r="I62" s="109"/>
      <c r="J62" s="109"/>
      <c r="K62" s="110"/>
    </row>
    <row r="63" spans="2:11" ht="18" customHeight="1" thickBot="1" x14ac:dyDescent="0.45">
      <c r="B63" s="116"/>
      <c r="C63" s="36" t="s">
        <v>68</v>
      </c>
      <c r="D63" s="165" t="s">
        <v>140</v>
      </c>
      <c r="E63" s="166"/>
      <c r="F63" s="167"/>
      <c r="G63" s="108" t="s">
        <v>160</v>
      </c>
      <c r="H63" s="109"/>
      <c r="I63" s="109"/>
      <c r="J63" s="109"/>
      <c r="K63" s="110"/>
    </row>
    <row r="64" spans="2:11" ht="18" customHeight="1" thickBot="1" x14ac:dyDescent="0.45">
      <c r="B64" s="116"/>
      <c r="C64" s="36" t="s">
        <v>4</v>
      </c>
      <c r="D64" s="165" t="s">
        <v>151</v>
      </c>
      <c r="E64" s="166"/>
      <c r="F64" s="167"/>
      <c r="G64" s="108"/>
      <c r="H64" s="109"/>
      <c r="I64" s="109"/>
      <c r="J64" s="109"/>
      <c r="K64" s="110"/>
    </row>
    <row r="65" spans="2:11" ht="18" customHeight="1" thickBot="1" x14ac:dyDescent="0.45">
      <c r="B65" s="116"/>
      <c r="C65" s="36" t="s">
        <v>5</v>
      </c>
      <c r="D65" s="140" t="s">
        <v>177</v>
      </c>
      <c r="E65" s="119"/>
      <c r="F65" s="109"/>
      <c r="G65" s="108" t="s">
        <v>155</v>
      </c>
      <c r="H65" s="109"/>
      <c r="I65" s="109"/>
      <c r="J65" s="109"/>
      <c r="K65" s="110"/>
    </row>
    <row r="66" spans="2:11" ht="18" customHeight="1" thickBot="1" x14ac:dyDescent="0.45">
      <c r="B66" s="116"/>
      <c r="C66" s="36" t="s">
        <v>6</v>
      </c>
      <c r="D66" s="165" t="s">
        <v>142</v>
      </c>
      <c r="E66" s="166"/>
      <c r="F66" s="167"/>
      <c r="G66" s="108"/>
      <c r="H66" s="109"/>
      <c r="I66" s="109"/>
      <c r="J66" s="109"/>
      <c r="K66" s="110"/>
    </row>
    <row r="67" spans="2:11" ht="18" customHeight="1" thickBot="1" x14ac:dyDescent="0.45">
      <c r="B67" s="116"/>
      <c r="C67" s="36" t="s">
        <v>48</v>
      </c>
      <c r="D67" s="140" t="s">
        <v>145</v>
      </c>
      <c r="E67" s="36" t="s">
        <v>49</v>
      </c>
      <c r="F67" s="140" t="s">
        <v>146</v>
      </c>
      <c r="G67" s="108" t="s">
        <v>155</v>
      </c>
      <c r="H67" s="109"/>
      <c r="I67" s="109"/>
      <c r="J67" s="109"/>
      <c r="K67" s="110"/>
    </row>
    <row r="68" spans="2:11" ht="18" customHeight="1" thickBot="1" x14ac:dyDescent="0.45">
      <c r="B68" s="116"/>
      <c r="C68" s="36" t="s">
        <v>50</v>
      </c>
      <c r="D68" s="165" t="s">
        <v>148</v>
      </c>
      <c r="E68" s="166"/>
      <c r="F68" s="167"/>
      <c r="G68" s="108" t="s">
        <v>161</v>
      </c>
      <c r="H68" s="109"/>
      <c r="I68" s="109"/>
      <c r="J68" s="109"/>
      <c r="K68" s="110"/>
    </row>
    <row r="69" spans="2:11" ht="18" customHeight="1" thickBot="1" x14ac:dyDescent="0.45">
      <c r="B69" s="117"/>
      <c r="C69" s="36" t="s">
        <v>74</v>
      </c>
      <c r="D69" s="165" t="s">
        <v>147</v>
      </c>
      <c r="E69" s="166"/>
      <c r="F69" s="167"/>
      <c r="G69" s="108"/>
      <c r="H69" s="109"/>
      <c r="I69" s="109"/>
      <c r="J69" s="109"/>
      <c r="K69" s="110"/>
    </row>
    <row r="70" spans="2:11" ht="17.25" customHeight="1" thickBot="1" x14ac:dyDescent="0.45">
      <c r="B70" s="117"/>
      <c r="C70" s="36" t="s">
        <v>164</v>
      </c>
      <c r="D70" s="158" t="s">
        <v>168</v>
      </c>
      <c r="E70" s="153"/>
      <c r="F70" s="154"/>
      <c r="G70" s="149" t="s">
        <v>166</v>
      </c>
      <c r="H70" s="150"/>
      <c r="I70" s="150"/>
      <c r="J70" s="150"/>
      <c r="K70" s="151"/>
    </row>
    <row r="71" spans="2:11" ht="36" customHeight="1" thickBot="1" x14ac:dyDescent="0.45">
      <c r="B71" s="117"/>
      <c r="C71" s="36" t="s">
        <v>163</v>
      </c>
      <c r="D71" s="152" t="s">
        <v>178</v>
      </c>
      <c r="E71" s="153"/>
      <c r="F71" s="154"/>
      <c r="G71" s="149"/>
      <c r="H71" s="150"/>
      <c r="I71" s="150"/>
      <c r="J71" s="150"/>
      <c r="K71" s="151"/>
    </row>
    <row r="72" spans="2:11" ht="36" customHeight="1" thickBot="1" x14ac:dyDescent="0.45">
      <c r="B72" s="116"/>
      <c r="C72" s="36" t="s">
        <v>46</v>
      </c>
      <c r="D72" s="165"/>
      <c r="E72" s="166"/>
      <c r="F72" s="167"/>
      <c r="G72" s="108"/>
      <c r="H72" s="109"/>
      <c r="I72" s="109"/>
      <c r="J72" s="109"/>
      <c r="K72" s="110"/>
    </row>
    <row r="73" spans="2:11" ht="22.5" customHeight="1" thickBot="1" x14ac:dyDescent="0.4">
      <c r="B73" s="116"/>
      <c r="C73" s="118" t="s">
        <v>72</v>
      </c>
      <c r="D73" s="109"/>
      <c r="E73" s="119"/>
      <c r="F73" s="109"/>
      <c r="G73" s="108"/>
      <c r="H73" s="109"/>
      <c r="I73" s="109"/>
      <c r="J73" s="109"/>
      <c r="K73" s="110"/>
    </row>
    <row r="74" spans="2:11" ht="18" customHeight="1" thickBot="1" x14ac:dyDescent="0.45">
      <c r="B74" s="116"/>
      <c r="C74" s="37" t="s">
        <v>69</v>
      </c>
      <c r="D74" s="165" t="s">
        <v>134</v>
      </c>
      <c r="E74" s="166"/>
      <c r="F74" s="167"/>
      <c r="G74" s="108" t="s">
        <v>157</v>
      </c>
      <c r="H74" s="109"/>
      <c r="I74" s="109"/>
      <c r="J74" s="109"/>
      <c r="K74" s="110"/>
    </row>
    <row r="75" spans="2:11" ht="18" customHeight="1" thickBot="1" x14ac:dyDescent="0.45">
      <c r="B75" s="116"/>
      <c r="C75" s="37" t="s">
        <v>51</v>
      </c>
      <c r="D75" s="165" t="s">
        <v>134</v>
      </c>
      <c r="E75" s="166"/>
      <c r="F75" s="167"/>
      <c r="G75" s="108"/>
      <c r="H75" s="109"/>
      <c r="I75" s="109"/>
      <c r="J75" s="109"/>
      <c r="K75" s="110"/>
    </row>
    <row r="76" spans="2:11" ht="18" customHeight="1" thickBot="1" x14ac:dyDescent="0.45">
      <c r="B76" s="116"/>
      <c r="C76" s="37" t="s">
        <v>52</v>
      </c>
      <c r="D76" s="142" t="s">
        <v>134</v>
      </c>
      <c r="E76" s="55" t="s">
        <v>54</v>
      </c>
      <c r="F76" s="142" t="s">
        <v>134</v>
      </c>
      <c r="G76" s="108"/>
      <c r="H76" s="109"/>
      <c r="I76" s="109"/>
      <c r="J76" s="109"/>
      <c r="K76" s="110"/>
    </row>
    <row r="77" spans="2:11" ht="18" customHeight="1" thickBot="1" x14ac:dyDescent="0.45">
      <c r="B77" s="116"/>
      <c r="C77" s="37" t="s">
        <v>53</v>
      </c>
      <c r="D77" s="165" t="s">
        <v>134</v>
      </c>
      <c r="E77" s="166"/>
      <c r="F77" s="167"/>
      <c r="G77" s="108"/>
      <c r="H77" s="109"/>
      <c r="I77" s="109"/>
      <c r="J77" s="109"/>
      <c r="K77" s="110"/>
    </row>
    <row r="78" spans="2:11" ht="18" customHeight="1" thickBot="1" x14ac:dyDescent="0.45">
      <c r="B78" s="116"/>
      <c r="C78" s="38" t="s">
        <v>55</v>
      </c>
      <c r="D78" s="140"/>
      <c r="E78" s="119"/>
      <c r="F78" s="109"/>
      <c r="G78" s="108" t="s">
        <v>158</v>
      </c>
      <c r="H78" s="109"/>
      <c r="I78" s="109"/>
      <c r="J78" s="109"/>
      <c r="K78" s="110"/>
    </row>
    <row r="79" spans="2:11" ht="18" customHeight="1" thickBot="1" x14ac:dyDescent="0.45">
      <c r="B79" s="116"/>
      <c r="C79" s="38" t="s">
        <v>56</v>
      </c>
      <c r="D79" s="165"/>
      <c r="E79" s="166"/>
      <c r="F79" s="167"/>
      <c r="G79" s="108" t="s">
        <v>158</v>
      </c>
      <c r="H79" s="109"/>
      <c r="I79" s="109"/>
      <c r="J79" s="109"/>
      <c r="K79" s="110"/>
    </row>
    <row r="80" spans="2:11" ht="18" customHeight="1" thickBot="1" x14ac:dyDescent="0.45">
      <c r="B80" s="114"/>
      <c r="C80" s="115"/>
      <c r="D80" s="112"/>
      <c r="E80" s="115"/>
      <c r="F80" s="112"/>
      <c r="G80" s="111"/>
      <c r="H80" s="112"/>
      <c r="I80" s="112"/>
      <c r="J80" s="112"/>
      <c r="K80" s="113"/>
    </row>
    <row r="81" spans="3:11" ht="24" customHeight="1" x14ac:dyDescent="0.4">
      <c r="C81" s="48" t="s">
        <v>75</v>
      </c>
      <c r="G81" s="56"/>
      <c r="K81" s="47" t="s">
        <v>75</v>
      </c>
    </row>
  </sheetData>
  <mergeCells count="47">
    <mergeCell ref="D77:F77"/>
    <mergeCell ref="D79:F79"/>
    <mergeCell ref="D66:F66"/>
    <mergeCell ref="D68:F68"/>
    <mergeCell ref="D69:F69"/>
    <mergeCell ref="D72:F72"/>
    <mergeCell ref="D74:F74"/>
    <mergeCell ref="D75:F75"/>
    <mergeCell ref="D70:F70"/>
    <mergeCell ref="D53:F53"/>
    <mergeCell ref="D58:F58"/>
    <mergeCell ref="D60:F60"/>
    <mergeCell ref="D62:F62"/>
    <mergeCell ref="D63:F63"/>
    <mergeCell ref="D43:F43"/>
    <mergeCell ref="D46:F46"/>
    <mergeCell ref="D48:F48"/>
    <mergeCell ref="D49:F49"/>
    <mergeCell ref="D51:F51"/>
    <mergeCell ref="D16:F16"/>
    <mergeCell ref="D17:F17"/>
    <mergeCell ref="D20:F20"/>
    <mergeCell ref="D22:F22"/>
    <mergeCell ref="D23:F23"/>
    <mergeCell ref="D18:F18"/>
    <mergeCell ref="D14:F14"/>
    <mergeCell ref="D6:F6"/>
    <mergeCell ref="D8:F8"/>
    <mergeCell ref="D10:F10"/>
    <mergeCell ref="D11:F11"/>
    <mergeCell ref="D12:F12"/>
    <mergeCell ref="G70:K71"/>
    <mergeCell ref="D71:F71"/>
    <mergeCell ref="G18:K19"/>
    <mergeCell ref="D19:F19"/>
    <mergeCell ref="D44:F44"/>
    <mergeCell ref="G44:K45"/>
    <mergeCell ref="D45:F45"/>
    <mergeCell ref="D40:F40"/>
    <mergeCell ref="D25:F25"/>
    <mergeCell ref="D27:F27"/>
    <mergeCell ref="D34:F34"/>
    <mergeCell ref="D36:F36"/>
    <mergeCell ref="D37:F37"/>
    <mergeCell ref="D38:F38"/>
    <mergeCell ref="D64:F64"/>
    <mergeCell ref="D42:F42"/>
  </mergeCells>
  <phoneticPr fontId="18"/>
  <dataValidations count="6">
    <dataValidation type="list" errorStyle="warning" allowBlank="1" showInputMessage="1" showErrorMessage="1" sqref="D43 D69" xr:uid="{870CE6FD-EA83-4B98-9929-FE1045DCF6FB}">
      <formula1>"プルダウンで選択,参加者ごとに発行,全員まとめて発行,その他(1人目とまとめる 等。連絡事項欄に記入ください)"</formula1>
    </dataValidation>
    <dataValidation type="list" allowBlank="1" showInputMessage="1" showErrorMessage="1" sqref="D31 D57" xr:uid="{68F27EE4-3CE4-4512-B766-9DF87D707F12}">
      <formula1>"プルダウンで選択,1人目と同,法人会員,普通会員,非会員,協賛団体会員"</formula1>
    </dataValidation>
    <dataValidation type="list" allowBlank="1" showInputMessage="1" showErrorMessage="1" sqref="D7 D33 D59" xr:uid="{1598DCE0-772D-47AF-BD36-287E9147CCCB}">
      <formula1>"プルダウンで選択,全講座（4講座）,3講座,2講座,1講座"</formula1>
    </dataValidation>
    <dataValidation type="list" errorStyle="warning" allowBlank="1" showInputMessage="1" showErrorMessage="1" sqref="D5" xr:uid="{1AC0CF2B-EF11-4DA5-843F-167E25DA5B49}">
      <formula1>"プルダウンで選択,法人会員,普通会員,非会員,協賛団体会員"</formula1>
    </dataValidation>
    <dataValidation type="list" errorStyle="warning" allowBlank="1" showInputMessage="1" showErrorMessage="1" sqref="D17:F17" xr:uid="{973D434F-8367-44DD-9B7E-ADE6D616E24C}">
      <formula1>"プルダウンで選択,参加者ごとに発行,全員まとめて発行,その他(2人目とまとめる 等。連絡事項欄に記入ください)"</formula1>
    </dataValidation>
    <dataValidation type="list" allowBlank="1" showInputMessage="1" showErrorMessage="1" sqref="D18:F18 D44:F44 D70:F70" xr:uid="{02269FA0-A2A1-4951-80D1-46947D061BE0}">
      <formula1>"プルダウンで選択,会社（勤務先・所属 住所と同じ）,自宅,その他"</formula1>
    </dataValidation>
  </dataValidations>
  <hyperlinks>
    <hyperlink ref="G1" location="記入例!A30" display="2人目" xr:uid="{CB7665AE-6581-4A52-9660-6750C995D74A}"/>
    <hyperlink ref="H1" location="記入例!A53" display="3人目" xr:uid="{977BCA13-E3B0-4387-9615-6E280E7F5D5A}"/>
    <hyperlink ref="K29" location="記入例!G1" display="↑トップへ戻る↑" xr:uid="{0CD8F614-6C25-4395-B70C-F219D0FBF9A9}"/>
    <hyperlink ref="K55" location="記入例!G1" display="↑トップへ戻る↑" xr:uid="{FBF442C6-2608-49DA-9C3F-E9CCFDB91010}"/>
    <hyperlink ref="K81" location="記入例!G1" display="↑トップへ戻る↑" xr:uid="{3BA93B08-91B1-4440-9F3E-5D5484E3514C}"/>
    <hyperlink ref="C81" location="記入例!G1" display="↑トップへ戻る↑" xr:uid="{FA4F48EA-2E69-4A8D-98D7-7A2216650AC9}"/>
    <hyperlink ref="C55" location="記入例!G1" display="↑トップへ戻る↑" xr:uid="{E67F77D9-696D-4CD3-AC2A-D7ECCED33BEB}"/>
    <hyperlink ref="C29" location="記入例!G1" display="↑トップへ戻る↑" xr:uid="{1F94BFA2-4AC5-4AB5-B1EE-0D9979F942A1}"/>
  </hyperlinks>
  <pageMargins left="0.23622047244094491" right="0.23622047244094491" top="0.6692913385826772" bottom="0.59055118110236227" header="0.31496062992125984" footer="0.31496062992125984"/>
  <pageSetup paperSize="9" scale="91" fitToHeight="0" orientation="landscape" r:id="rId1"/>
  <rowBreaks count="3" manualBreakCount="3">
    <brk id="3" max="16383" man="1"/>
    <brk id="29" max="16383" man="1"/>
    <brk id="5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DEA3C7-CE53-48CF-AFCE-869BD5594A05}">
          <x14:formula1>
            <xm:f>リスト!$A$2:$A$17</xm:f>
          </x14:formula1>
          <xm:sqref>D60:F60 D34:F34 D8:F8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42FDF-A4CD-47CD-B175-3D4EC961AF00}">
  <sheetPr>
    <pageSetUpPr fitToPage="1"/>
  </sheetPr>
  <dimension ref="A1:K263"/>
  <sheetViews>
    <sheetView zoomScaleNormal="100" workbookViewId="0"/>
  </sheetViews>
  <sheetFormatPr defaultRowHeight="18" customHeight="1" x14ac:dyDescent="0.4"/>
  <cols>
    <col min="1" max="1" width="2.125" style="24" customWidth="1"/>
    <col min="2" max="2" width="3.375" style="24" customWidth="1"/>
    <col min="3" max="3" width="20" style="25" customWidth="1"/>
    <col min="4" max="4" width="21.25" style="24" customWidth="1"/>
    <col min="5" max="5" width="18.75" style="25" customWidth="1"/>
    <col min="6" max="6" width="21.25" style="24" customWidth="1"/>
    <col min="7" max="11" width="9.75" style="24" customWidth="1"/>
    <col min="12" max="16384" width="9" style="24"/>
  </cols>
  <sheetData>
    <row r="1" spans="1:11" ht="22.5" customHeight="1" x14ac:dyDescent="0.4">
      <c r="A1" s="11" t="s">
        <v>85</v>
      </c>
      <c r="C1" s="45"/>
      <c r="F1" s="46" t="s">
        <v>86</v>
      </c>
      <c r="G1" s="51" t="s">
        <v>84</v>
      </c>
      <c r="H1" s="52" t="s">
        <v>76</v>
      </c>
      <c r="I1" s="51" t="s">
        <v>77</v>
      </c>
      <c r="J1" s="52" t="s">
        <v>78</v>
      </c>
      <c r="K1" s="51" t="s">
        <v>79</v>
      </c>
    </row>
    <row r="2" spans="1:11" ht="22.5" customHeight="1" x14ac:dyDescent="0.4">
      <c r="A2" s="121" t="s">
        <v>87</v>
      </c>
      <c r="C2" s="45"/>
      <c r="F2" s="25"/>
      <c r="G2" s="52" t="s">
        <v>80</v>
      </c>
      <c r="H2" s="51" t="s">
        <v>81</v>
      </c>
      <c r="I2" s="52" t="s">
        <v>82</v>
      </c>
      <c r="J2" s="51" t="s">
        <v>83</v>
      </c>
      <c r="K2" s="49"/>
    </row>
    <row r="3" spans="1:11" ht="18.75" customHeight="1" thickBot="1" x14ac:dyDescent="0.45">
      <c r="A3" s="50" t="s">
        <v>88</v>
      </c>
      <c r="C3" s="45"/>
      <c r="F3" s="25"/>
      <c r="G3" s="25"/>
      <c r="H3" s="25"/>
      <c r="I3" s="25"/>
      <c r="J3" s="25"/>
      <c r="K3" s="49"/>
    </row>
    <row r="4" spans="1:11" ht="18" customHeight="1" thickBot="1" x14ac:dyDescent="0.45">
      <c r="B4" s="84" t="s">
        <v>90</v>
      </c>
      <c r="C4" s="85" t="s">
        <v>92</v>
      </c>
      <c r="D4" s="87"/>
      <c r="E4" s="86"/>
      <c r="F4" s="87"/>
      <c r="G4" s="87"/>
      <c r="H4" s="87"/>
      <c r="I4" s="87"/>
      <c r="J4" s="87"/>
      <c r="K4" s="88"/>
    </row>
    <row r="5" spans="1:11" ht="18" customHeight="1" thickBot="1" x14ac:dyDescent="0.45">
      <c r="B5" s="120" t="s">
        <v>47</v>
      </c>
      <c r="C5" s="60" t="s">
        <v>0</v>
      </c>
      <c r="D5" s="26" t="s">
        <v>70</v>
      </c>
      <c r="E5" s="60" t="s">
        <v>1</v>
      </c>
      <c r="F5" s="40"/>
      <c r="G5" s="89" t="s">
        <v>169</v>
      </c>
      <c r="H5" s="90"/>
      <c r="I5" s="90"/>
      <c r="J5" s="90"/>
      <c r="K5" s="91"/>
    </row>
    <row r="6" spans="1:11" ht="18" customHeight="1" thickBot="1" x14ac:dyDescent="0.45">
      <c r="B6" s="96"/>
      <c r="C6" s="61" t="s">
        <v>37</v>
      </c>
      <c r="D6" s="168"/>
      <c r="E6" s="169"/>
      <c r="F6" s="170"/>
      <c r="G6" s="89" t="s">
        <v>170</v>
      </c>
      <c r="H6" s="90"/>
      <c r="I6" s="90"/>
      <c r="J6" s="90"/>
      <c r="K6" s="91"/>
    </row>
    <row r="7" spans="1:11" ht="18" customHeight="1" thickBot="1" x14ac:dyDescent="0.45">
      <c r="B7" s="96"/>
      <c r="C7" s="61" t="s">
        <v>38</v>
      </c>
      <c r="D7" s="31" t="s">
        <v>70</v>
      </c>
      <c r="E7" s="98"/>
      <c r="F7" s="90"/>
      <c r="G7" s="89"/>
      <c r="H7" s="90"/>
      <c r="I7" s="90"/>
      <c r="J7" s="90"/>
      <c r="K7" s="91"/>
    </row>
    <row r="8" spans="1:11" ht="18" customHeight="1" thickBot="1" x14ac:dyDescent="0.45">
      <c r="B8" s="96"/>
      <c r="C8" s="61" t="s">
        <v>39</v>
      </c>
      <c r="D8" s="168" t="s">
        <v>71</v>
      </c>
      <c r="E8" s="169"/>
      <c r="F8" s="170"/>
      <c r="G8" s="89"/>
      <c r="H8" s="90"/>
      <c r="I8" s="90"/>
      <c r="J8" s="90"/>
      <c r="K8" s="91"/>
    </row>
    <row r="9" spans="1:11" ht="18" customHeight="1" thickBot="1" x14ac:dyDescent="0.45">
      <c r="B9" s="96"/>
      <c r="C9" s="61" t="s">
        <v>2</v>
      </c>
      <c r="D9" s="32"/>
      <c r="E9" s="61" t="s">
        <v>3</v>
      </c>
      <c r="F9" s="26"/>
      <c r="G9" s="89"/>
      <c r="H9" s="90"/>
      <c r="I9" s="90"/>
      <c r="J9" s="90"/>
      <c r="K9" s="91"/>
    </row>
    <row r="10" spans="1:11" ht="18" customHeight="1" thickBot="1" x14ac:dyDescent="0.45">
      <c r="B10" s="96"/>
      <c r="C10" s="61" t="s">
        <v>7</v>
      </c>
      <c r="D10" s="168"/>
      <c r="E10" s="169"/>
      <c r="F10" s="170"/>
      <c r="G10" s="89" t="s">
        <v>171</v>
      </c>
      <c r="H10" s="90"/>
      <c r="I10" s="90"/>
      <c r="J10" s="90"/>
      <c r="K10" s="91"/>
    </row>
    <row r="11" spans="1:11" ht="18" customHeight="1" thickBot="1" x14ac:dyDescent="0.45">
      <c r="B11" s="96"/>
      <c r="C11" s="61" t="s">
        <v>68</v>
      </c>
      <c r="D11" s="168"/>
      <c r="E11" s="169"/>
      <c r="F11" s="170"/>
      <c r="G11" s="89" t="s">
        <v>172</v>
      </c>
      <c r="H11" s="90"/>
      <c r="I11" s="90"/>
      <c r="J11" s="90"/>
      <c r="K11" s="91"/>
    </row>
    <row r="12" spans="1:11" ht="18" customHeight="1" thickBot="1" x14ac:dyDescent="0.45">
      <c r="B12" s="96"/>
      <c r="C12" s="61" t="s">
        <v>4</v>
      </c>
      <c r="D12" s="168"/>
      <c r="E12" s="169"/>
      <c r="F12" s="170"/>
      <c r="G12" s="89"/>
      <c r="H12" s="90"/>
      <c r="I12" s="90"/>
      <c r="J12" s="90"/>
      <c r="K12" s="91"/>
    </row>
    <row r="13" spans="1:11" ht="18" customHeight="1" thickBot="1" x14ac:dyDescent="0.45">
      <c r="B13" s="96"/>
      <c r="C13" s="61" t="s">
        <v>5</v>
      </c>
      <c r="D13" s="58"/>
      <c r="E13" s="98"/>
      <c r="F13" s="90"/>
      <c r="G13" s="89" t="s">
        <v>171</v>
      </c>
      <c r="H13" s="90"/>
      <c r="I13" s="90"/>
      <c r="J13" s="90"/>
      <c r="K13" s="91"/>
    </row>
    <row r="14" spans="1:11" ht="18" customHeight="1" thickBot="1" x14ac:dyDescent="0.45">
      <c r="B14" s="96"/>
      <c r="C14" s="61" t="s">
        <v>6</v>
      </c>
      <c r="D14" s="168"/>
      <c r="E14" s="169"/>
      <c r="F14" s="170"/>
      <c r="G14" s="89"/>
      <c r="H14" s="90"/>
      <c r="I14" s="90"/>
      <c r="J14" s="90"/>
      <c r="K14" s="91"/>
    </row>
    <row r="15" spans="1:11" ht="18" customHeight="1" thickBot="1" x14ac:dyDescent="0.45">
      <c r="B15" s="96"/>
      <c r="C15" s="61" t="s">
        <v>48</v>
      </c>
      <c r="D15" s="58"/>
      <c r="E15" s="61" t="s">
        <v>49</v>
      </c>
      <c r="F15" s="40"/>
      <c r="G15" s="89" t="s">
        <v>171</v>
      </c>
      <c r="H15" s="90"/>
      <c r="I15" s="90"/>
      <c r="J15" s="90"/>
      <c r="K15" s="91"/>
    </row>
    <row r="16" spans="1:11" ht="18" customHeight="1" thickBot="1" x14ac:dyDescent="0.45">
      <c r="B16" s="96"/>
      <c r="C16" s="61" t="s">
        <v>50</v>
      </c>
      <c r="D16" s="168"/>
      <c r="E16" s="169"/>
      <c r="F16" s="170"/>
      <c r="G16" s="89" t="s">
        <v>173</v>
      </c>
      <c r="H16" s="90"/>
      <c r="I16" s="90"/>
      <c r="J16" s="90"/>
      <c r="K16" s="91"/>
    </row>
    <row r="17" spans="2:11" ht="18" customHeight="1" thickBot="1" x14ac:dyDescent="0.45">
      <c r="B17" s="96"/>
      <c r="C17" s="61" t="s">
        <v>74</v>
      </c>
      <c r="D17" s="168" t="s">
        <v>70</v>
      </c>
      <c r="E17" s="169"/>
      <c r="F17" s="170"/>
      <c r="G17" s="89"/>
      <c r="H17" s="90"/>
      <c r="I17" s="90"/>
      <c r="J17" s="90"/>
      <c r="K17" s="91"/>
    </row>
    <row r="18" spans="2:11" ht="17.25" customHeight="1" thickBot="1" x14ac:dyDescent="0.45">
      <c r="B18" s="96"/>
      <c r="C18" s="61" t="s">
        <v>164</v>
      </c>
      <c r="D18" s="162" t="s">
        <v>70</v>
      </c>
      <c r="E18" s="163"/>
      <c r="F18" s="164"/>
      <c r="G18" s="155" t="s">
        <v>166</v>
      </c>
      <c r="H18" s="156"/>
      <c r="I18" s="156"/>
      <c r="J18" s="156"/>
      <c r="K18" s="157"/>
    </row>
    <row r="19" spans="2:11" ht="36" customHeight="1" thickBot="1" x14ac:dyDescent="0.45">
      <c r="B19" s="96"/>
      <c r="C19" s="61" t="s">
        <v>163</v>
      </c>
      <c r="D19" s="162"/>
      <c r="E19" s="163"/>
      <c r="F19" s="164"/>
      <c r="G19" s="155"/>
      <c r="H19" s="156"/>
      <c r="I19" s="156"/>
      <c r="J19" s="156"/>
      <c r="K19" s="157"/>
    </row>
    <row r="20" spans="2:11" ht="36" customHeight="1" thickBot="1" x14ac:dyDescent="0.45">
      <c r="B20" s="96"/>
      <c r="C20" s="61" t="s">
        <v>46</v>
      </c>
      <c r="D20" s="162"/>
      <c r="E20" s="163"/>
      <c r="F20" s="164"/>
      <c r="G20" s="89"/>
      <c r="H20" s="90"/>
      <c r="I20" s="90"/>
      <c r="J20" s="90"/>
      <c r="K20" s="91"/>
    </row>
    <row r="21" spans="2:11" ht="22.5" customHeight="1" thickBot="1" x14ac:dyDescent="0.4">
      <c r="B21" s="95"/>
      <c r="C21" s="99" t="s">
        <v>72</v>
      </c>
      <c r="D21" s="90"/>
      <c r="E21" s="98"/>
      <c r="F21" s="90"/>
      <c r="G21" s="89"/>
      <c r="H21" s="90"/>
      <c r="I21" s="90"/>
      <c r="J21" s="90"/>
      <c r="K21" s="91"/>
    </row>
    <row r="22" spans="2:11" ht="18" customHeight="1" thickBot="1" x14ac:dyDescent="0.45">
      <c r="B22" s="96"/>
      <c r="C22" s="62" t="s">
        <v>69</v>
      </c>
      <c r="D22" s="168"/>
      <c r="E22" s="169"/>
      <c r="F22" s="170"/>
      <c r="G22" s="89" t="s">
        <v>174</v>
      </c>
      <c r="H22" s="90"/>
      <c r="I22" s="90"/>
      <c r="J22" s="90"/>
      <c r="K22" s="91"/>
    </row>
    <row r="23" spans="2:11" ht="18" customHeight="1" thickBot="1" x14ac:dyDescent="0.45">
      <c r="B23" s="96"/>
      <c r="C23" s="62" t="s">
        <v>51</v>
      </c>
      <c r="D23" s="168"/>
      <c r="E23" s="169"/>
      <c r="F23" s="170"/>
      <c r="G23" s="89"/>
      <c r="H23" s="90"/>
      <c r="I23" s="90"/>
      <c r="J23" s="90"/>
      <c r="K23" s="91"/>
    </row>
    <row r="24" spans="2:11" ht="18" customHeight="1" thickBot="1" x14ac:dyDescent="0.45">
      <c r="B24" s="96"/>
      <c r="C24" s="62" t="s">
        <v>52</v>
      </c>
      <c r="D24" s="53"/>
      <c r="E24" s="63" t="s">
        <v>54</v>
      </c>
      <c r="F24" s="59"/>
      <c r="G24" s="89"/>
      <c r="H24" s="90"/>
      <c r="I24" s="90"/>
      <c r="J24" s="90"/>
      <c r="K24" s="91"/>
    </row>
    <row r="25" spans="2:11" ht="18" customHeight="1" thickBot="1" x14ac:dyDescent="0.45">
      <c r="B25" s="96"/>
      <c r="C25" s="62" t="s">
        <v>53</v>
      </c>
      <c r="D25" s="168"/>
      <c r="E25" s="169"/>
      <c r="F25" s="170"/>
      <c r="G25" s="89"/>
      <c r="H25" s="90"/>
      <c r="I25" s="90"/>
      <c r="J25" s="90"/>
      <c r="K25" s="91"/>
    </row>
    <row r="26" spans="2:11" ht="18" customHeight="1" thickBot="1" x14ac:dyDescent="0.45">
      <c r="B26" s="96"/>
      <c r="C26" s="64" t="s">
        <v>55</v>
      </c>
      <c r="D26" s="58"/>
      <c r="E26" s="98"/>
      <c r="F26" s="90"/>
      <c r="G26" s="89" t="s">
        <v>175</v>
      </c>
      <c r="H26" s="90"/>
      <c r="I26" s="90"/>
      <c r="J26" s="90"/>
      <c r="K26" s="91"/>
    </row>
    <row r="27" spans="2:11" ht="18" customHeight="1" thickBot="1" x14ac:dyDescent="0.45">
      <c r="B27" s="96"/>
      <c r="C27" s="64" t="s">
        <v>56</v>
      </c>
      <c r="D27" s="168"/>
      <c r="E27" s="169"/>
      <c r="F27" s="170"/>
      <c r="G27" s="89" t="s">
        <v>175</v>
      </c>
      <c r="H27" s="90"/>
      <c r="I27" s="90"/>
      <c r="J27" s="90"/>
      <c r="K27" s="91"/>
    </row>
    <row r="28" spans="2:11" ht="18" customHeight="1" thickBot="1" x14ac:dyDescent="0.45">
      <c r="B28" s="97"/>
      <c r="C28" s="100"/>
      <c r="D28" s="93"/>
      <c r="E28" s="100"/>
      <c r="F28" s="93"/>
      <c r="G28" s="92"/>
      <c r="H28" s="93"/>
      <c r="I28" s="93"/>
      <c r="J28" s="93"/>
      <c r="K28" s="94"/>
    </row>
    <row r="29" spans="2:11" ht="24" customHeight="1" thickBot="1" x14ac:dyDescent="0.45">
      <c r="C29" s="48" t="s">
        <v>75</v>
      </c>
      <c r="G29" s="56"/>
      <c r="K29" s="47" t="s">
        <v>75</v>
      </c>
    </row>
    <row r="30" spans="2:11" ht="18" customHeight="1" thickBot="1" x14ac:dyDescent="0.45">
      <c r="B30" s="65" t="s">
        <v>90</v>
      </c>
      <c r="C30" s="66" t="s">
        <v>91</v>
      </c>
      <c r="D30" s="67" t="s">
        <v>89</v>
      </c>
      <c r="E30" s="68"/>
      <c r="F30" s="69"/>
      <c r="G30" s="70"/>
      <c r="H30" s="69"/>
      <c r="I30" s="69"/>
      <c r="J30" s="69"/>
      <c r="K30" s="71"/>
    </row>
    <row r="31" spans="2:11" ht="18" customHeight="1" thickBot="1" x14ac:dyDescent="0.45">
      <c r="B31" s="81"/>
      <c r="C31" s="33" t="s">
        <v>0</v>
      </c>
      <c r="D31" s="26" t="s">
        <v>70</v>
      </c>
      <c r="E31" s="33" t="s">
        <v>1</v>
      </c>
      <c r="F31" s="40"/>
      <c r="G31" s="72" t="s">
        <v>169</v>
      </c>
      <c r="H31" s="73"/>
      <c r="I31" s="73"/>
      <c r="J31" s="73"/>
      <c r="K31" s="74"/>
    </row>
    <row r="32" spans="2:11" ht="18" customHeight="1" thickBot="1" x14ac:dyDescent="0.45">
      <c r="B32" s="81"/>
      <c r="C32" s="34" t="s">
        <v>37</v>
      </c>
      <c r="D32" s="29"/>
      <c r="E32" s="27"/>
      <c r="F32" s="28"/>
      <c r="G32" s="72" t="s">
        <v>170</v>
      </c>
      <c r="H32" s="73"/>
      <c r="I32" s="73"/>
      <c r="J32" s="73"/>
      <c r="K32" s="74"/>
    </row>
    <row r="33" spans="2:11" ht="18" customHeight="1" thickBot="1" x14ac:dyDescent="0.45">
      <c r="B33" s="81"/>
      <c r="C33" s="34" t="s">
        <v>38</v>
      </c>
      <c r="D33" s="31" t="s">
        <v>70</v>
      </c>
      <c r="E33" s="75"/>
      <c r="F33" s="73"/>
      <c r="G33" s="72"/>
      <c r="H33" s="73"/>
      <c r="I33" s="73"/>
      <c r="J33" s="73"/>
      <c r="K33" s="74"/>
    </row>
    <row r="34" spans="2:11" ht="18" customHeight="1" thickBot="1" x14ac:dyDescent="0.45">
      <c r="B34" s="81"/>
      <c r="C34" s="34" t="s">
        <v>39</v>
      </c>
      <c r="D34" s="168" t="s">
        <v>71</v>
      </c>
      <c r="E34" s="169"/>
      <c r="F34" s="170"/>
      <c r="G34" s="72"/>
      <c r="H34" s="73"/>
      <c r="I34" s="73"/>
      <c r="J34" s="73"/>
      <c r="K34" s="74"/>
    </row>
    <row r="35" spans="2:11" ht="18" customHeight="1" thickBot="1" x14ac:dyDescent="0.45">
      <c r="B35" s="81"/>
      <c r="C35" s="34" t="s">
        <v>2</v>
      </c>
      <c r="D35" s="32"/>
      <c r="E35" s="34" t="s">
        <v>3</v>
      </c>
      <c r="F35" s="26"/>
      <c r="G35" s="72"/>
      <c r="H35" s="73"/>
      <c r="I35" s="73"/>
      <c r="J35" s="73"/>
      <c r="K35" s="74"/>
    </row>
    <row r="36" spans="2:11" ht="18" customHeight="1" thickBot="1" x14ac:dyDescent="0.45">
      <c r="B36" s="81"/>
      <c r="C36" s="34" t="s">
        <v>7</v>
      </c>
      <c r="D36" s="168"/>
      <c r="E36" s="169"/>
      <c r="F36" s="170"/>
      <c r="G36" s="72" t="s">
        <v>171</v>
      </c>
      <c r="H36" s="73"/>
      <c r="I36" s="73"/>
      <c r="J36" s="73"/>
      <c r="K36" s="74"/>
    </row>
    <row r="37" spans="2:11" ht="18" customHeight="1" thickBot="1" x14ac:dyDescent="0.45">
      <c r="B37" s="81"/>
      <c r="C37" s="34" t="s">
        <v>68</v>
      </c>
      <c r="D37" s="168"/>
      <c r="E37" s="169"/>
      <c r="F37" s="170"/>
      <c r="G37" s="72" t="s">
        <v>172</v>
      </c>
      <c r="H37" s="73"/>
      <c r="I37" s="73"/>
      <c r="J37" s="73"/>
      <c r="K37" s="74"/>
    </row>
    <row r="38" spans="2:11" ht="18" customHeight="1" thickBot="1" x14ac:dyDescent="0.45">
      <c r="B38" s="81"/>
      <c r="C38" s="34" t="s">
        <v>4</v>
      </c>
      <c r="D38" s="168"/>
      <c r="E38" s="169"/>
      <c r="F38" s="170"/>
      <c r="G38" s="72"/>
      <c r="H38" s="73"/>
      <c r="I38" s="73"/>
      <c r="J38" s="73"/>
      <c r="K38" s="74"/>
    </row>
    <row r="39" spans="2:11" ht="18" customHeight="1" thickBot="1" x14ac:dyDescent="0.45">
      <c r="B39" s="81"/>
      <c r="C39" s="34" t="s">
        <v>5</v>
      </c>
      <c r="D39" s="58"/>
      <c r="E39" s="75"/>
      <c r="F39" s="73"/>
      <c r="G39" s="72" t="s">
        <v>171</v>
      </c>
      <c r="H39" s="73"/>
      <c r="I39" s="73"/>
      <c r="J39" s="73"/>
      <c r="K39" s="74"/>
    </row>
    <row r="40" spans="2:11" ht="18" customHeight="1" thickBot="1" x14ac:dyDescent="0.45">
      <c r="B40" s="81"/>
      <c r="C40" s="34" t="s">
        <v>6</v>
      </c>
      <c r="D40" s="168"/>
      <c r="E40" s="169"/>
      <c r="F40" s="170"/>
      <c r="G40" s="72"/>
      <c r="H40" s="73"/>
      <c r="I40" s="73"/>
      <c r="J40" s="73"/>
      <c r="K40" s="74"/>
    </row>
    <row r="41" spans="2:11" ht="18" customHeight="1" thickBot="1" x14ac:dyDescent="0.45">
      <c r="B41" s="81"/>
      <c r="C41" s="34" t="s">
        <v>48</v>
      </c>
      <c r="D41" s="58"/>
      <c r="E41" s="34" t="s">
        <v>49</v>
      </c>
      <c r="F41" s="40"/>
      <c r="G41" s="72" t="s">
        <v>171</v>
      </c>
      <c r="H41" s="73"/>
      <c r="I41" s="73"/>
      <c r="J41" s="73"/>
      <c r="K41" s="74"/>
    </row>
    <row r="42" spans="2:11" ht="18" customHeight="1" thickBot="1" x14ac:dyDescent="0.45">
      <c r="B42" s="81"/>
      <c r="C42" s="34" t="s">
        <v>50</v>
      </c>
      <c r="D42" s="168"/>
      <c r="E42" s="169"/>
      <c r="F42" s="170"/>
      <c r="G42" s="72" t="s">
        <v>173</v>
      </c>
      <c r="H42" s="73"/>
      <c r="I42" s="73"/>
      <c r="J42" s="73"/>
      <c r="K42" s="74"/>
    </row>
    <row r="43" spans="2:11" ht="18" customHeight="1" thickBot="1" x14ac:dyDescent="0.45">
      <c r="B43" s="83"/>
      <c r="C43" s="34" t="s">
        <v>74</v>
      </c>
      <c r="D43" s="168" t="s">
        <v>70</v>
      </c>
      <c r="E43" s="169"/>
      <c r="F43" s="170"/>
      <c r="G43" s="72"/>
      <c r="H43" s="73"/>
      <c r="I43" s="73"/>
      <c r="J43" s="73"/>
      <c r="K43" s="74"/>
    </row>
    <row r="44" spans="2:11" ht="17.25" customHeight="1" thickBot="1" x14ac:dyDescent="0.45">
      <c r="B44" s="83"/>
      <c r="C44" s="34" t="s">
        <v>164</v>
      </c>
      <c r="D44" s="162" t="s">
        <v>70</v>
      </c>
      <c r="E44" s="163"/>
      <c r="F44" s="164"/>
      <c r="G44" s="159" t="s">
        <v>166</v>
      </c>
      <c r="H44" s="160"/>
      <c r="I44" s="160"/>
      <c r="J44" s="160"/>
      <c r="K44" s="161"/>
    </row>
    <row r="45" spans="2:11" ht="36" customHeight="1" thickBot="1" x14ac:dyDescent="0.45">
      <c r="B45" s="83"/>
      <c r="C45" s="34" t="s">
        <v>163</v>
      </c>
      <c r="D45" s="162"/>
      <c r="E45" s="163"/>
      <c r="F45" s="164"/>
      <c r="G45" s="159"/>
      <c r="H45" s="160"/>
      <c r="I45" s="160"/>
      <c r="J45" s="160"/>
      <c r="K45" s="161"/>
    </row>
    <row r="46" spans="2:11" ht="36" customHeight="1" thickBot="1" x14ac:dyDescent="0.45">
      <c r="B46" s="81"/>
      <c r="C46" s="34" t="s">
        <v>46</v>
      </c>
      <c r="D46" s="168"/>
      <c r="E46" s="169"/>
      <c r="F46" s="170"/>
      <c r="G46" s="72"/>
      <c r="H46" s="73"/>
      <c r="I46" s="73"/>
      <c r="J46" s="73"/>
      <c r="K46" s="74"/>
    </row>
    <row r="47" spans="2:11" ht="22.5" customHeight="1" thickBot="1" x14ac:dyDescent="0.4">
      <c r="B47" s="81"/>
      <c r="C47" s="82" t="s">
        <v>72</v>
      </c>
      <c r="D47" s="73"/>
      <c r="E47" s="75"/>
      <c r="F47" s="73"/>
      <c r="G47" s="72"/>
      <c r="H47" s="73"/>
      <c r="I47" s="73"/>
      <c r="J47" s="73"/>
      <c r="K47" s="74"/>
    </row>
    <row r="48" spans="2:11" ht="18" customHeight="1" thickBot="1" x14ac:dyDescent="0.45">
      <c r="B48" s="81"/>
      <c r="C48" s="30" t="s">
        <v>69</v>
      </c>
      <c r="D48" s="168"/>
      <c r="E48" s="169"/>
      <c r="F48" s="170"/>
      <c r="G48" s="72" t="s">
        <v>174</v>
      </c>
      <c r="H48" s="73"/>
      <c r="I48" s="73"/>
      <c r="J48" s="73"/>
      <c r="K48" s="74"/>
    </row>
    <row r="49" spans="2:11" ht="18" customHeight="1" thickBot="1" x14ac:dyDescent="0.45">
      <c r="B49" s="81"/>
      <c r="C49" s="30" t="s">
        <v>51</v>
      </c>
      <c r="D49" s="168"/>
      <c r="E49" s="169"/>
      <c r="F49" s="170"/>
      <c r="G49" s="72"/>
      <c r="H49" s="73"/>
      <c r="I49" s="73"/>
      <c r="J49" s="73"/>
      <c r="K49" s="74"/>
    </row>
    <row r="50" spans="2:11" ht="18" customHeight="1" thickBot="1" x14ac:dyDescent="0.45">
      <c r="B50" s="81"/>
      <c r="C50" s="30" t="s">
        <v>52</v>
      </c>
      <c r="D50" s="53"/>
      <c r="E50" s="54" t="s">
        <v>54</v>
      </c>
      <c r="F50" s="59"/>
      <c r="G50" s="72"/>
      <c r="H50" s="73"/>
      <c r="I50" s="73"/>
      <c r="J50" s="73"/>
      <c r="K50" s="74"/>
    </row>
    <row r="51" spans="2:11" ht="18" customHeight="1" thickBot="1" x14ac:dyDescent="0.45">
      <c r="B51" s="81"/>
      <c r="C51" s="30" t="s">
        <v>53</v>
      </c>
      <c r="D51" s="168"/>
      <c r="E51" s="169"/>
      <c r="F51" s="170"/>
      <c r="G51" s="72"/>
      <c r="H51" s="73"/>
      <c r="I51" s="73"/>
      <c r="J51" s="73"/>
      <c r="K51" s="74"/>
    </row>
    <row r="52" spans="2:11" ht="18" customHeight="1" thickBot="1" x14ac:dyDescent="0.45">
      <c r="B52" s="81"/>
      <c r="C52" s="39" t="s">
        <v>55</v>
      </c>
      <c r="D52" s="58"/>
      <c r="E52" s="75"/>
      <c r="F52" s="73"/>
      <c r="G52" s="72" t="s">
        <v>175</v>
      </c>
      <c r="H52" s="73"/>
      <c r="I52" s="73"/>
      <c r="J52" s="73"/>
      <c r="K52" s="74"/>
    </row>
    <row r="53" spans="2:11" ht="18" customHeight="1" thickBot="1" x14ac:dyDescent="0.45">
      <c r="B53" s="81"/>
      <c r="C53" s="39" t="s">
        <v>56</v>
      </c>
      <c r="D53" s="168"/>
      <c r="E53" s="169"/>
      <c r="F53" s="170"/>
      <c r="G53" s="72" t="s">
        <v>175</v>
      </c>
      <c r="H53" s="73"/>
      <c r="I53" s="73"/>
      <c r="J53" s="73"/>
      <c r="K53" s="74"/>
    </row>
    <row r="54" spans="2:11" ht="18" customHeight="1" thickBot="1" x14ac:dyDescent="0.45">
      <c r="B54" s="79"/>
      <c r="C54" s="80"/>
      <c r="D54" s="77"/>
      <c r="E54" s="80"/>
      <c r="F54" s="77"/>
      <c r="G54" s="76"/>
      <c r="H54" s="77"/>
      <c r="I54" s="77"/>
      <c r="J54" s="77"/>
      <c r="K54" s="78"/>
    </row>
    <row r="55" spans="2:11" ht="24" customHeight="1" thickBot="1" x14ac:dyDescent="0.45">
      <c r="C55" s="48" t="s">
        <v>75</v>
      </c>
      <c r="G55" s="56"/>
      <c r="K55" s="47" t="s">
        <v>75</v>
      </c>
    </row>
    <row r="56" spans="2:11" ht="18" customHeight="1" thickBot="1" x14ac:dyDescent="0.45">
      <c r="B56" s="102" t="s">
        <v>90</v>
      </c>
      <c r="C56" s="103" t="s">
        <v>103</v>
      </c>
      <c r="D56" s="104" t="s">
        <v>104</v>
      </c>
      <c r="E56" s="105"/>
      <c r="F56" s="106"/>
      <c r="G56" s="101"/>
      <c r="H56" s="106"/>
      <c r="I56" s="106"/>
      <c r="J56" s="106"/>
      <c r="K56" s="107"/>
    </row>
    <row r="57" spans="2:11" ht="18" customHeight="1" thickBot="1" x14ac:dyDescent="0.45">
      <c r="B57" s="116"/>
      <c r="C57" s="35" t="s">
        <v>0</v>
      </c>
      <c r="D57" s="26" t="s">
        <v>70</v>
      </c>
      <c r="E57" s="35" t="s">
        <v>1</v>
      </c>
      <c r="F57" s="40"/>
      <c r="G57" s="108" t="s">
        <v>169</v>
      </c>
      <c r="H57" s="109"/>
      <c r="I57" s="109"/>
      <c r="J57" s="109"/>
      <c r="K57" s="110"/>
    </row>
    <row r="58" spans="2:11" ht="18" customHeight="1" thickBot="1" x14ac:dyDescent="0.45">
      <c r="B58" s="116"/>
      <c r="C58" s="36" t="s">
        <v>37</v>
      </c>
      <c r="D58" s="168"/>
      <c r="E58" s="169"/>
      <c r="F58" s="170"/>
      <c r="G58" s="108" t="s">
        <v>170</v>
      </c>
      <c r="H58" s="109"/>
      <c r="I58" s="109"/>
      <c r="J58" s="109"/>
      <c r="K58" s="110"/>
    </row>
    <row r="59" spans="2:11" ht="18" customHeight="1" thickBot="1" x14ac:dyDescent="0.45">
      <c r="B59" s="116"/>
      <c r="C59" s="36" t="s">
        <v>38</v>
      </c>
      <c r="D59" s="31" t="s">
        <v>70</v>
      </c>
      <c r="E59" s="119"/>
      <c r="F59" s="109"/>
      <c r="G59" s="108"/>
      <c r="H59" s="109"/>
      <c r="I59" s="109"/>
      <c r="J59" s="109"/>
      <c r="K59" s="110"/>
    </row>
    <row r="60" spans="2:11" ht="18" customHeight="1" thickBot="1" x14ac:dyDescent="0.45">
      <c r="B60" s="116"/>
      <c r="C60" s="36" t="s">
        <v>39</v>
      </c>
      <c r="D60" s="168" t="s">
        <v>71</v>
      </c>
      <c r="E60" s="169"/>
      <c r="F60" s="170"/>
      <c r="G60" s="108"/>
      <c r="H60" s="109"/>
      <c r="I60" s="109"/>
      <c r="J60" s="109"/>
      <c r="K60" s="110"/>
    </row>
    <row r="61" spans="2:11" ht="18" customHeight="1" thickBot="1" x14ac:dyDescent="0.45">
      <c r="B61" s="116"/>
      <c r="C61" s="36" t="s">
        <v>2</v>
      </c>
      <c r="D61" s="32"/>
      <c r="E61" s="36" t="s">
        <v>3</v>
      </c>
      <c r="F61" s="26"/>
      <c r="G61" s="108"/>
      <c r="H61" s="109"/>
      <c r="I61" s="109"/>
      <c r="J61" s="109"/>
      <c r="K61" s="110"/>
    </row>
    <row r="62" spans="2:11" ht="18" customHeight="1" thickBot="1" x14ac:dyDescent="0.45">
      <c r="B62" s="116"/>
      <c r="C62" s="36" t="s">
        <v>7</v>
      </c>
      <c r="D62" s="168"/>
      <c r="E62" s="169"/>
      <c r="F62" s="170"/>
      <c r="G62" s="108" t="s">
        <v>171</v>
      </c>
      <c r="H62" s="109"/>
      <c r="I62" s="109"/>
      <c r="J62" s="109"/>
      <c r="K62" s="110"/>
    </row>
    <row r="63" spans="2:11" ht="18" customHeight="1" thickBot="1" x14ac:dyDescent="0.45">
      <c r="B63" s="116"/>
      <c r="C63" s="36" t="s">
        <v>68</v>
      </c>
      <c r="D63" s="168"/>
      <c r="E63" s="169"/>
      <c r="F63" s="170"/>
      <c r="G63" s="108" t="s">
        <v>172</v>
      </c>
      <c r="H63" s="109"/>
      <c r="I63" s="109"/>
      <c r="J63" s="109"/>
      <c r="K63" s="110"/>
    </row>
    <row r="64" spans="2:11" ht="18" customHeight="1" thickBot="1" x14ac:dyDescent="0.45">
      <c r="B64" s="116"/>
      <c r="C64" s="36" t="s">
        <v>4</v>
      </c>
      <c r="D64" s="168"/>
      <c r="E64" s="169"/>
      <c r="F64" s="170"/>
      <c r="G64" s="108"/>
      <c r="H64" s="109"/>
      <c r="I64" s="109"/>
      <c r="J64" s="109"/>
      <c r="K64" s="110"/>
    </row>
    <row r="65" spans="2:11" ht="18" customHeight="1" thickBot="1" x14ac:dyDescent="0.45">
      <c r="B65" s="116"/>
      <c r="C65" s="36" t="s">
        <v>5</v>
      </c>
      <c r="D65" s="32"/>
      <c r="E65" s="119"/>
      <c r="F65" s="109"/>
      <c r="G65" s="108" t="s">
        <v>171</v>
      </c>
      <c r="H65" s="109"/>
      <c r="I65" s="109"/>
      <c r="J65" s="109"/>
      <c r="K65" s="110"/>
    </row>
    <row r="66" spans="2:11" ht="18" customHeight="1" thickBot="1" x14ac:dyDescent="0.45">
      <c r="B66" s="116"/>
      <c r="C66" s="36" t="s">
        <v>6</v>
      </c>
      <c r="D66" s="168"/>
      <c r="E66" s="169"/>
      <c r="F66" s="170"/>
      <c r="G66" s="108"/>
      <c r="H66" s="109"/>
      <c r="I66" s="109"/>
      <c r="J66" s="109"/>
      <c r="K66" s="110"/>
    </row>
    <row r="67" spans="2:11" ht="18" customHeight="1" thickBot="1" x14ac:dyDescent="0.45">
      <c r="B67" s="116"/>
      <c r="C67" s="36" t="s">
        <v>48</v>
      </c>
      <c r="D67" s="32"/>
      <c r="E67" s="36" t="s">
        <v>49</v>
      </c>
      <c r="F67" s="26"/>
      <c r="G67" s="108" t="s">
        <v>171</v>
      </c>
      <c r="H67" s="109"/>
      <c r="I67" s="109"/>
      <c r="J67" s="109"/>
      <c r="K67" s="110"/>
    </row>
    <row r="68" spans="2:11" ht="18" customHeight="1" thickBot="1" x14ac:dyDescent="0.45">
      <c r="B68" s="116"/>
      <c r="C68" s="36" t="s">
        <v>50</v>
      </c>
      <c r="D68" s="168"/>
      <c r="E68" s="169"/>
      <c r="F68" s="170"/>
      <c r="G68" s="108" t="s">
        <v>173</v>
      </c>
      <c r="H68" s="109"/>
      <c r="I68" s="109"/>
      <c r="J68" s="109"/>
      <c r="K68" s="110"/>
    </row>
    <row r="69" spans="2:11" ht="18" customHeight="1" thickBot="1" x14ac:dyDescent="0.45">
      <c r="B69" s="117"/>
      <c r="C69" s="36" t="s">
        <v>74</v>
      </c>
      <c r="D69" s="168" t="s">
        <v>70</v>
      </c>
      <c r="E69" s="169"/>
      <c r="F69" s="170"/>
      <c r="G69" s="108"/>
      <c r="H69" s="109"/>
      <c r="I69" s="109"/>
      <c r="J69" s="109"/>
      <c r="K69" s="110"/>
    </row>
    <row r="70" spans="2:11" ht="17.25" customHeight="1" thickBot="1" x14ac:dyDescent="0.45">
      <c r="B70" s="117"/>
      <c r="C70" s="36" t="s">
        <v>164</v>
      </c>
      <c r="D70" s="162" t="s">
        <v>70</v>
      </c>
      <c r="E70" s="163"/>
      <c r="F70" s="164"/>
      <c r="G70" s="149" t="s">
        <v>166</v>
      </c>
      <c r="H70" s="150"/>
      <c r="I70" s="150"/>
      <c r="J70" s="150"/>
      <c r="K70" s="151"/>
    </row>
    <row r="71" spans="2:11" ht="36" customHeight="1" thickBot="1" x14ac:dyDescent="0.45">
      <c r="B71" s="117"/>
      <c r="C71" s="36" t="s">
        <v>163</v>
      </c>
      <c r="D71" s="162"/>
      <c r="E71" s="163"/>
      <c r="F71" s="164"/>
      <c r="G71" s="149"/>
      <c r="H71" s="150"/>
      <c r="I71" s="150"/>
      <c r="J71" s="150"/>
      <c r="K71" s="151"/>
    </row>
    <row r="72" spans="2:11" ht="36" customHeight="1" thickBot="1" x14ac:dyDescent="0.45">
      <c r="B72" s="116"/>
      <c r="C72" s="36" t="s">
        <v>46</v>
      </c>
      <c r="D72" s="168"/>
      <c r="E72" s="169"/>
      <c r="F72" s="170"/>
      <c r="G72" s="108"/>
      <c r="H72" s="109"/>
      <c r="I72" s="109"/>
      <c r="J72" s="109"/>
      <c r="K72" s="110"/>
    </row>
    <row r="73" spans="2:11" ht="22.5" customHeight="1" thickBot="1" x14ac:dyDescent="0.4">
      <c r="B73" s="116"/>
      <c r="C73" s="118" t="s">
        <v>72</v>
      </c>
      <c r="D73" s="109"/>
      <c r="E73" s="119"/>
      <c r="F73" s="109"/>
      <c r="G73" s="108"/>
      <c r="H73" s="109"/>
      <c r="I73" s="109"/>
      <c r="J73" s="109"/>
      <c r="K73" s="110"/>
    </row>
    <row r="74" spans="2:11" ht="18" customHeight="1" thickBot="1" x14ac:dyDescent="0.45">
      <c r="B74" s="116"/>
      <c r="C74" s="37" t="s">
        <v>69</v>
      </c>
      <c r="D74" s="168"/>
      <c r="E74" s="169"/>
      <c r="F74" s="170"/>
      <c r="G74" s="108" t="s">
        <v>174</v>
      </c>
      <c r="H74" s="109"/>
      <c r="I74" s="109"/>
      <c r="J74" s="109"/>
      <c r="K74" s="110"/>
    </row>
    <row r="75" spans="2:11" ht="18" customHeight="1" thickBot="1" x14ac:dyDescent="0.45">
      <c r="B75" s="116"/>
      <c r="C75" s="37" t="s">
        <v>51</v>
      </c>
      <c r="D75" s="168"/>
      <c r="E75" s="169"/>
      <c r="F75" s="170"/>
      <c r="G75" s="108"/>
      <c r="H75" s="109"/>
      <c r="I75" s="109"/>
      <c r="J75" s="109"/>
      <c r="K75" s="110"/>
    </row>
    <row r="76" spans="2:11" ht="18" customHeight="1" thickBot="1" x14ac:dyDescent="0.45">
      <c r="B76" s="116"/>
      <c r="C76" s="37" t="s">
        <v>52</v>
      </c>
      <c r="D76" s="53"/>
      <c r="E76" s="55" t="s">
        <v>54</v>
      </c>
      <c r="F76" s="53"/>
      <c r="G76" s="108"/>
      <c r="H76" s="109"/>
      <c r="I76" s="109"/>
      <c r="J76" s="109"/>
      <c r="K76" s="110"/>
    </row>
    <row r="77" spans="2:11" ht="18" customHeight="1" thickBot="1" x14ac:dyDescent="0.45">
      <c r="B77" s="116"/>
      <c r="C77" s="37" t="s">
        <v>53</v>
      </c>
      <c r="D77" s="168"/>
      <c r="E77" s="169"/>
      <c r="F77" s="170"/>
      <c r="G77" s="108"/>
      <c r="H77" s="109"/>
      <c r="I77" s="109"/>
      <c r="J77" s="109"/>
      <c r="K77" s="110"/>
    </row>
    <row r="78" spans="2:11" ht="18" customHeight="1" thickBot="1" x14ac:dyDescent="0.45">
      <c r="B78" s="116"/>
      <c r="C78" s="38" t="s">
        <v>55</v>
      </c>
      <c r="D78" s="32"/>
      <c r="E78" s="119"/>
      <c r="F78" s="109"/>
      <c r="G78" s="108" t="s">
        <v>175</v>
      </c>
      <c r="H78" s="109"/>
      <c r="I78" s="109"/>
      <c r="J78" s="109"/>
      <c r="K78" s="110"/>
    </row>
    <row r="79" spans="2:11" ht="18" customHeight="1" thickBot="1" x14ac:dyDescent="0.45">
      <c r="B79" s="116"/>
      <c r="C79" s="38" t="s">
        <v>56</v>
      </c>
      <c r="D79" s="168"/>
      <c r="E79" s="169"/>
      <c r="F79" s="170"/>
      <c r="G79" s="108" t="s">
        <v>175</v>
      </c>
      <c r="H79" s="109"/>
      <c r="I79" s="109"/>
      <c r="J79" s="109"/>
      <c r="K79" s="110"/>
    </row>
    <row r="80" spans="2:11" ht="18" customHeight="1" thickBot="1" x14ac:dyDescent="0.45">
      <c r="B80" s="114"/>
      <c r="C80" s="115"/>
      <c r="D80" s="112"/>
      <c r="E80" s="115"/>
      <c r="F80" s="112"/>
      <c r="G80" s="111"/>
      <c r="H80" s="112"/>
      <c r="I80" s="112"/>
      <c r="J80" s="112"/>
      <c r="K80" s="113"/>
    </row>
    <row r="81" spans="2:11" ht="24" customHeight="1" thickBot="1" x14ac:dyDescent="0.45">
      <c r="C81" s="48" t="s">
        <v>75</v>
      </c>
      <c r="G81" s="56"/>
      <c r="K81" s="47" t="s">
        <v>75</v>
      </c>
    </row>
    <row r="82" spans="2:11" ht="18" customHeight="1" thickBot="1" x14ac:dyDescent="0.45">
      <c r="B82" s="65" t="s">
        <v>90</v>
      </c>
      <c r="C82" s="66" t="s">
        <v>109</v>
      </c>
      <c r="D82" s="67" t="s">
        <v>104</v>
      </c>
      <c r="E82" s="68"/>
      <c r="F82" s="69"/>
      <c r="G82" s="70"/>
      <c r="H82" s="69"/>
      <c r="I82" s="69"/>
      <c r="J82" s="69"/>
      <c r="K82" s="71"/>
    </row>
    <row r="83" spans="2:11" ht="18" customHeight="1" thickBot="1" x14ac:dyDescent="0.45">
      <c r="B83" s="81"/>
      <c r="C83" s="43" t="s">
        <v>0</v>
      </c>
      <c r="D83" s="26" t="s">
        <v>70</v>
      </c>
      <c r="E83" s="43" t="s">
        <v>1</v>
      </c>
      <c r="F83" s="40"/>
      <c r="G83" s="72" t="s">
        <v>169</v>
      </c>
      <c r="H83" s="73"/>
      <c r="I83" s="73"/>
      <c r="J83" s="73"/>
      <c r="K83" s="74"/>
    </row>
    <row r="84" spans="2:11" ht="18" customHeight="1" thickBot="1" x14ac:dyDescent="0.45">
      <c r="B84" s="81"/>
      <c r="C84" s="44" t="s">
        <v>37</v>
      </c>
      <c r="D84" s="168"/>
      <c r="E84" s="169"/>
      <c r="F84" s="170"/>
      <c r="G84" s="72" t="s">
        <v>170</v>
      </c>
      <c r="H84" s="73"/>
      <c r="I84" s="73"/>
      <c r="J84" s="73"/>
      <c r="K84" s="74"/>
    </row>
    <row r="85" spans="2:11" ht="18" customHeight="1" thickBot="1" x14ac:dyDescent="0.45">
      <c r="B85" s="81"/>
      <c r="C85" s="44" t="s">
        <v>38</v>
      </c>
      <c r="D85" s="31" t="s">
        <v>70</v>
      </c>
      <c r="E85" s="75"/>
      <c r="F85" s="73"/>
      <c r="G85" s="72"/>
      <c r="H85" s="73"/>
      <c r="I85" s="73"/>
      <c r="J85" s="73"/>
      <c r="K85" s="74"/>
    </row>
    <row r="86" spans="2:11" ht="18" customHeight="1" thickBot="1" x14ac:dyDescent="0.45">
      <c r="B86" s="81"/>
      <c r="C86" s="44" t="s">
        <v>39</v>
      </c>
      <c r="D86" s="168" t="s">
        <v>71</v>
      </c>
      <c r="E86" s="169"/>
      <c r="F86" s="170"/>
      <c r="G86" s="72"/>
      <c r="H86" s="73"/>
      <c r="I86" s="73"/>
      <c r="J86" s="73"/>
      <c r="K86" s="74"/>
    </row>
    <row r="87" spans="2:11" ht="18" customHeight="1" thickBot="1" x14ac:dyDescent="0.45">
      <c r="B87" s="81"/>
      <c r="C87" s="44" t="s">
        <v>2</v>
      </c>
      <c r="D87" s="32"/>
      <c r="E87" s="44" t="s">
        <v>3</v>
      </c>
      <c r="F87" s="26"/>
      <c r="G87" s="72"/>
      <c r="H87" s="73"/>
      <c r="I87" s="73"/>
      <c r="J87" s="73"/>
      <c r="K87" s="74"/>
    </row>
    <row r="88" spans="2:11" ht="18" customHeight="1" thickBot="1" x14ac:dyDescent="0.45">
      <c r="B88" s="81"/>
      <c r="C88" s="44" t="s">
        <v>7</v>
      </c>
      <c r="D88" s="168"/>
      <c r="E88" s="169"/>
      <c r="F88" s="170"/>
      <c r="G88" s="72" t="s">
        <v>171</v>
      </c>
      <c r="H88" s="73"/>
      <c r="I88" s="73"/>
      <c r="J88" s="73"/>
      <c r="K88" s="74"/>
    </row>
    <row r="89" spans="2:11" ht="18" customHeight="1" thickBot="1" x14ac:dyDescent="0.45">
      <c r="B89" s="81"/>
      <c r="C89" s="44" t="s">
        <v>68</v>
      </c>
      <c r="D89" s="168"/>
      <c r="E89" s="169"/>
      <c r="F89" s="170"/>
      <c r="G89" s="72" t="s">
        <v>172</v>
      </c>
      <c r="H89" s="73"/>
      <c r="I89" s="73"/>
      <c r="J89" s="73"/>
      <c r="K89" s="74"/>
    </row>
    <row r="90" spans="2:11" ht="18" customHeight="1" thickBot="1" x14ac:dyDescent="0.45">
      <c r="B90" s="81"/>
      <c r="C90" s="44" t="s">
        <v>4</v>
      </c>
      <c r="D90" s="168"/>
      <c r="E90" s="169"/>
      <c r="F90" s="170"/>
      <c r="G90" s="72"/>
      <c r="H90" s="73"/>
      <c r="I90" s="73"/>
      <c r="J90" s="73"/>
      <c r="K90" s="74"/>
    </row>
    <row r="91" spans="2:11" ht="18" customHeight="1" thickBot="1" x14ac:dyDescent="0.45">
      <c r="B91" s="81"/>
      <c r="C91" s="44" t="s">
        <v>5</v>
      </c>
      <c r="D91" s="32"/>
      <c r="E91" s="75"/>
      <c r="F91" s="73"/>
      <c r="G91" s="72" t="s">
        <v>171</v>
      </c>
      <c r="H91" s="73"/>
      <c r="I91" s="73"/>
      <c r="J91" s="73"/>
      <c r="K91" s="74"/>
    </row>
    <row r="92" spans="2:11" ht="18" customHeight="1" thickBot="1" x14ac:dyDescent="0.45">
      <c r="B92" s="81"/>
      <c r="C92" s="44" t="s">
        <v>6</v>
      </c>
      <c r="D92" s="168"/>
      <c r="E92" s="169"/>
      <c r="F92" s="170"/>
      <c r="G92" s="72"/>
      <c r="H92" s="73"/>
      <c r="I92" s="73"/>
      <c r="J92" s="73"/>
      <c r="K92" s="74"/>
    </row>
    <row r="93" spans="2:11" ht="18" customHeight="1" thickBot="1" x14ac:dyDescent="0.45">
      <c r="B93" s="81"/>
      <c r="C93" s="44" t="s">
        <v>48</v>
      </c>
      <c r="D93" s="32"/>
      <c r="E93" s="44" t="s">
        <v>49</v>
      </c>
      <c r="F93" s="26"/>
      <c r="G93" s="72" t="s">
        <v>171</v>
      </c>
      <c r="H93" s="73"/>
      <c r="I93" s="73"/>
      <c r="J93" s="73"/>
      <c r="K93" s="74"/>
    </row>
    <row r="94" spans="2:11" ht="18" customHeight="1" thickBot="1" x14ac:dyDescent="0.45">
      <c r="B94" s="81"/>
      <c r="C94" s="44" t="s">
        <v>50</v>
      </c>
      <c r="D94" s="168"/>
      <c r="E94" s="169"/>
      <c r="F94" s="170"/>
      <c r="G94" s="72" t="s">
        <v>173</v>
      </c>
      <c r="H94" s="73"/>
      <c r="I94" s="73"/>
      <c r="J94" s="73"/>
      <c r="K94" s="74"/>
    </row>
    <row r="95" spans="2:11" ht="18" customHeight="1" thickBot="1" x14ac:dyDescent="0.45">
      <c r="B95" s="83"/>
      <c r="C95" s="34" t="s">
        <v>74</v>
      </c>
      <c r="D95" s="168" t="s">
        <v>70</v>
      </c>
      <c r="E95" s="169"/>
      <c r="F95" s="170"/>
      <c r="G95" s="72"/>
      <c r="H95" s="73"/>
      <c r="I95" s="73"/>
      <c r="J95" s="73"/>
      <c r="K95" s="74"/>
    </row>
    <row r="96" spans="2:11" ht="17.25" customHeight="1" thickBot="1" x14ac:dyDescent="0.45">
      <c r="B96" s="83"/>
      <c r="C96" s="34" t="s">
        <v>164</v>
      </c>
      <c r="D96" s="162" t="s">
        <v>70</v>
      </c>
      <c r="E96" s="163"/>
      <c r="F96" s="164"/>
      <c r="G96" s="159" t="s">
        <v>166</v>
      </c>
      <c r="H96" s="160"/>
      <c r="I96" s="160"/>
      <c r="J96" s="160"/>
      <c r="K96" s="161"/>
    </row>
    <row r="97" spans="2:11" ht="36" customHeight="1" thickBot="1" x14ac:dyDescent="0.45">
      <c r="B97" s="83"/>
      <c r="C97" s="34" t="s">
        <v>163</v>
      </c>
      <c r="D97" s="162"/>
      <c r="E97" s="163"/>
      <c r="F97" s="164"/>
      <c r="G97" s="159"/>
      <c r="H97" s="160"/>
      <c r="I97" s="160"/>
      <c r="J97" s="160"/>
      <c r="K97" s="161"/>
    </row>
    <row r="98" spans="2:11" ht="36" customHeight="1" thickBot="1" x14ac:dyDescent="0.45">
      <c r="B98" s="81"/>
      <c r="C98" s="44" t="s">
        <v>46</v>
      </c>
      <c r="D98" s="168"/>
      <c r="E98" s="169"/>
      <c r="F98" s="170"/>
      <c r="G98" s="72"/>
      <c r="H98" s="73"/>
      <c r="I98" s="73"/>
      <c r="J98" s="73"/>
      <c r="K98" s="74"/>
    </row>
    <row r="99" spans="2:11" ht="22.5" customHeight="1" thickBot="1" x14ac:dyDescent="0.4">
      <c r="B99" s="81"/>
      <c r="C99" s="82" t="s">
        <v>72</v>
      </c>
      <c r="D99" s="73"/>
      <c r="E99" s="75"/>
      <c r="F99" s="73"/>
      <c r="G99" s="72"/>
      <c r="H99" s="73"/>
      <c r="I99" s="73"/>
      <c r="J99" s="73"/>
      <c r="K99" s="74"/>
    </row>
    <row r="100" spans="2:11" ht="18" customHeight="1" thickBot="1" x14ac:dyDescent="0.45">
      <c r="B100" s="81"/>
      <c r="C100" s="30" t="s">
        <v>69</v>
      </c>
      <c r="D100" s="168"/>
      <c r="E100" s="169"/>
      <c r="F100" s="170"/>
      <c r="G100" s="72" t="s">
        <v>174</v>
      </c>
      <c r="H100" s="73"/>
      <c r="I100" s="73"/>
      <c r="J100" s="73"/>
      <c r="K100" s="74"/>
    </row>
    <row r="101" spans="2:11" ht="18" customHeight="1" thickBot="1" x14ac:dyDescent="0.45">
      <c r="B101" s="81"/>
      <c r="C101" s="30" t="s">
        <v>51</v>
      </c>
      <c r="D101" s="168"/>
      <c r="E101" s="169"/>
      <c r="F101" s="170"/>
      <c r="G101" s="72"/>
      <c r="H101" s="73"/>
      <c r="I101" s="73"/>
      <c r="J101" s="73"/>
      <c r="K101" s="74"/>
    </row>
    <row r="102" spans="2:11" ht="18" customHeight="1" thickBot="1" x14ac:dyDescent="0.45">
      <c r="B102" s="81"/>
      <c r="C102" s="30" t="s">
        <v>52</v>
      </c>
      <c r="D102" s="53"/>
      <c r="E102" s="54" t="s">
        <v>54</v>
      </c>
      <c r="F102" s="53"/>
      <c r="G102" s="72"/>
      <c r="H102" s="73"/>
      <c r="I102" s="73"/>
      <c r="J102" s="73"/>
      <c r="K102" s="74"/>
    </row>
    <row r="103" spans="2:11" ht="18" customHeight="1" thickBot="1" x14ac:dyDescent="0.45">
      <c r="B103" s="81"/>
      <c r="C103" s="30" t="s">
        <v>53</v>
      </c>
      <c r="D103" s="168"/>
      <c r="E103" s="169"/>
      <c r="F103" s="170"/>
      <c r="G103" s="72"/>
      <c r="H103" s="73"/>
      <c r="I103" s="73"/>
      <c r="J103" s="73"/>
      <c r="K103" s="74"/>
    </row>
    <row r="104" spans="2:11" ht="18" customHeight="1" thickBot="1" x14ac:dyDescent="0.45">
      <c r="B104" s="81"/>
      <c r="C104" s="39" t="s">
        <v>55</v>
      </c>
      <c r="D104" s="32"/>
      <c r="E104" s="75"/>
      <c r="F104" s="73"/>
      <c r="G104" s="72" t="s">
        <v>175</v>
      </c>
      <c r="H104" s="73"/>
      <c r="I104" s="73"/>
      <c r="J104" s="73"/>
      <c r="K104" s="74"/>
    </row>
    <row r="105" spans="2:11" ht="18" customHeight="1" thickBot="1" x14ac:dyDescent="0.45">
      <c r="B105" s="81"/>
      <c r="C105" s="39" t="s">
        <v>56</v>
      </c>
      <c r="D105" s="168"/>
      <c r="E105" s="169"/>
      <c r="F105" s="170"/>
      <c r="G105" s="72" t="s">
        <v>175</v>
      </c>
      <c r="H105" s="73"/>
      <c r="I105" s="73"/>
      <c r="J105" s="73"/>
      <c r="K105" s="74"/>
    </row>
    <row r="106" spans="2:11" ht="18" customHeight="1" thickBot="1" x14ac:dyDescent="0.45">
      <c r="B106" s="79"/>
      <c r="C106" s="80"/>
      <c r="D106" s="77"/>
      <c r="E106" s="80"/>
      <c r="F106" s="77"/>
      <c r="G106" s="76"/>
      <c r="H106" s="77"/>
      <c r="I106" s="77"/>
      <c r="J106" s="77"/>
      <c r="K106" s="78"/>
    </row>
    <row r="107" spans="2:11" ht="24" customHeight="1" thickBot="1" x14ac:dyDescent="0.45">
      <c r="C107" s="48" t="s">
        <v>75</v>
      </c>
      <c r="G107" s="56"/>
      <c r="K107" s="47" t="s">
        <v>75</v>
      </c>
    </row>
    <row r="108" spans="2:11" ht="18" customHeight="1" thickBot="1" x14ac:dyDescent="0.45">
      <c r="B108" s="102" t="s">
        <v>90</v>
      </c>
      <c r="C108" s="103" t="s">
        <v>105</v>
      </c>
      <c r="D108" s="104" t="s">
        <v>104</v>
      </c>
      <c r="E108" s="105"/>
      <c r="F108" s="106"/>
      <c r="G108" s="101"/>
      <c r="H108" s="106"/>
      <c r="I108" s="106"/>
      <c r="J108" s="106"/>
      <c r="K108" s="107"/>
    </row>
    <row r="109" spans="2:11" ht="18" customHeight="1" thickBot="1" x14ac:dyDescent="0.45">
      <c r="B109" s="116"/>
      <c r="C109" s="35" t="s">
        <v>0</v>
      </c>
      <c r="D109" s="26" t="s">
        <v>70</v>
      </c>
      <c r="E109" s="35" t="s">
        <v>1</v>
      </c>
      <c r="F109" s="40"/>
      <c r="G109" s="108" t="s">
        <v>169</v>
      </c>
      <c r="H109" s="109"/>
      <c r="I109" s="109"/>
      <c r="J109" s="109"/>
      <c r="K109" s="110"/>
    </row>
    <row r="110" spans="2:11" ht="18" customHeight="1" thickBot="1" x14ac:dyDescent="0.45">
      <c r="B110" s="116"/>
      <c r="C110" s="36" t="s">
        <v>37</v>
      </c>
      <c r="D110" s="168"/>
      <c r="E110" s="169"/>
      <c r="F110" s="170"/>
      <c r="G110" s="108" t="s">
        <v>170</v>
      </c>
      <c r="H110" s="109"/>
      <c r="I110" s="109"/>
      <c r="J110" s="109"/>
      <c r="K110" s="110"/>
    </row>
    <row r="111" spans="2:11" ht="18" customHeight="1" thickBot="1" x14ac:dyDescent="0.45">
      <c r="B111" s="116"/>
      <c r="C111" s="36" t="s">
        <v>38</v>
      </c>
      <c r="D111" s="31" t="s">
        <v>70</v>
      </c>
      <c r="E111" s="119"/>
      <c r="F111" s="109"/>
      <c r="G111" s="108"/>
      <c r="H111" s="109"/>
      <c r="I111" s="109"/>
      <c r="J111" s="109"/>
      <c r="K111" s="110"/>
    </row>
    <row r="112" spans="2:11" ht="18" customHeight="1" thickBot="1" x14ac:dyDescent="0.45">
      <c r="B112" s="116"/>
      <c r="C112" s="36" t="s">
        <v>39</v>
      </c>
      <c r="D112" s="168" t="s">
        <v>71</v>
      </c>
      <c r="E112" s="169"/>
      <c r="F112" s="170"/>
      <c r="G112" s="108"/>
      <c r="H112" s="109"/>
      <c r="I112" s="109"/>
      <c r="J112" s="109"/>
      <c r="K112" s="110"/>
    </row>
    <row r="113" spans="2:11" ht="18" customHeight="1" thickBot="1" x14ac:dyDescent="0.45">
      <c r="B113" s="116"/>
      <c r="C113" s="36" t="s">
        <v>2</v>
      </c>
      <c r="D113" s="32"/>
      <c r="E113" s="36" t="s">
        <v>3</v>
      </c>
      <c r="F113" s="26"/>
      <c r="G113" s="108"/>
      <c r="H113" s="109"/>
      <c r="I113" s="109"/>
      <c r="J113" s="109"/>
      <c r="K113" s="110"/>
    </row>
    <row r="114" spans="2:11" ht="18" customHeight="1" thickBot="1" x14ac:dyDescent="0.45">
      <c r="B114" s="116"/>
      <c r="C114" s="36" t="s">
        <v>7</v>
      </c>
      <c r="D114" s="168"/>
      <c r="E114" s="169"/>
      <c r="F114" s="170"/>
      <c r="G114" s="108" t="s">
        <v>171</v>
      </c>
      <c r="H114" s="109"/>
      <c r="I114" s="109"/>
      <c r="J114" s="109"/>
      <c r="K114" s="110"/>
    </row>
    <row r="115" spans="2:11" ht="18" customHeight="1" thickBot="1" x14ac:dyDescent="0.45">
      <c r="B115" s="116"/>
      <c r="C115" s="36" t="s">
        <v>68</v>
      </c>
      <c r="D115" s="168"/>
      <c r="E115" s="169"/>
      <c r="F115" s="170"/>
      <c r="G115" s="108" t="s">
        <v>172</v>
      </c>
      <c r="H115" s="109"/>
      <c r="I115" s="109"/>
      <c r="J115" s="109"/>
      <c r="K115" s="110"/>
    </row>
    <row r="116" spans="2:11" ht="18" customHeight="1" thickBot="1" x14ac:dyDescent="0.45">
      <c r="B116" s="116"/>
      <c r="C116" s="36" t="s">
        <v>4</v>
      </c>
      <c r="D116" s="168"/>
      <c r="E116" s="169"/>
      <c r="F116" s="170"/>
      <c r="G116" s="108"/>
      <c r="H116" s="109"/>
      <c r="I116" s="109"/>
      <c r="J116" s="109"/>
      <c r="K116" s="110"/>
    </row>
    <row r="117" spans="2:11" ht="18" customHeight="1" thickBot="1" x14ac:dyDescent="0.45">
      <c r="B117" s="116"/>
      <c r="C117" s="36" t="s">
        <v>5</v>
      </c>
      <c r="D117" s="32"/>
      <c r="E117" s="119"/>
      <c r="F117" s="109"/>
      <c r="G117" s="108" t="s">
        <v>171</v>
      </c>
      <c r="H117" s="109"/>
      <c r="I117" s="109"/>
      <c r="J117" s="109"/>
      <c r="K117" s="110"/>
    </row>
    <row r="118" spans="2:11" ht="18" customHeight="1" thickBot="1" x14ac:dyDescent="0.45">
      <c r="B118" s="116"/>
      <c r="C118" s="36" t="s">
        <v>6</v>
      </c>
      <c r="D118" s="168"/>
      <c r="E118" s="169"/>
      <c r="F118" s="170"/>
      <c r="G118" s="108"/>
      <c r="H118" s="109"/>
      <c r="I118" s="109"/>
      <c r="J118" s="109"/>
      <c r="K118" s="110"/>
    </row>
    <row r="119" spans="2:11" ht="18" customHeight="1" thickBot="1" x14ac:dyDescent="0.45">
      <c r="B119" s="116"/>
      <c r="C119" s="36" t="s">
        <v>48</v>
      </c>
      <c r="D119" s="32"/>
      <c r="E119" s="36" t="s">
        <v>49</v>
      </c>
      <c r="F119" s="26"/>
      <c r="G119" s="108" t="s">
        <v>171</v>
      </c>
      <c r="H119" s="109"/>
      <c r="I119" s="109"/>
      <c r="J119" s="109"/>
      <c r="K119" s="110"/>
    </row>
    <row r="120" spans="2:11" ht="18" customHeight="1" thickBot="1" x14ac:dyDescent="0.45">
      <c r="B120" s="116"/>
      <c r="C120" s="36" t="s">
        <v>50</v>
      </c>
      <c r="D120" s="168"/>
      <c r="E120" s="169"/>
      <c r="F120" s="170"/>
      <c r="G120" s="108" t="s">
        <v>173</v>
      </c>
      <c r="H120" s="109"/>
      <c r="I120" s="109"/>
      <c r="J120" s="109"/>
      <c r="K120" s="110"/>
    </row>
    <row r="121" spans="2:11" ht="18" customHeight="1" thickBot="1" x14ac:dyDescent="0.45">
      <c r="B121" s="117"/>
      <c r="C121" s="36" t="s">
        <v>74</v>
      </c>
      <c r="D121" s="168" t="s">
        <v>70</v>
      </c>
      <c r="E121" s="169"/>
      <c r="F121" s="170"/>
      <c r="G121" s="108"/>
      <c r="H121" s="109"/>
      <c r="I121" s="109"/>
      <c r="J121" s="109"/>
      <c r="K121" s="110"/>
    </row>
    <row r="122" spans="2:11" ht="17.25" customHeight="1" thickBot="1" x14ac:dyDescent="0.45">
      <c r="B122" s="117"/>
      <c r="C122" s="36" t="s">
        <v>164</v>
      </c>
      <c r="D122" s="162" t="s">
        <v>70</v>
      </c>
      <c r="E122" s="163"/>
      <c r="F122" s="164"/>
      <c r="G122" s="149" t="s">
        <v>166</v>
      </c>
      <c r="H122" s="150"/>
      <c r="I122" s="150"/>
      <c r="J122" s="150"/>
      <c r="K122" s="151"/>
    </row>
    <row r="123" spans="2:11" ht="36" customHeight="1" thickBot="1" x14ac:dyDescent="0.45">
      <c r="B123" s="117"/>
      <c r="C123" s="36" t="s">
        <v>163</v>
      </c>
      <c r="D123" s="162"/>
      <c r="E123" s="163"/>
      <c r="F123" s="164"/>
      <c r="G123" s="149"/>
      <c r="H123" s="150"/>
      <c r="I123" s="150"/>
      <c r="J123" s="150"/>
      <c r="K123" s="151"/>
    </row>
    <row r="124" spans="2:11" ht="36" customHeight="1" thickBot="1" x14ac:dyDescent="0.45">
      <c r="B124" s="116"/>
      <c r="C124" s="36" t="s">
        <v>46</v>
      </c>
      <c r="D124" s="168"/>
      <c r="E124" s="169"/>
      <c r="F124" s="170"/>
      <c r="G124" s="108"/>
      <c r="H124" s="109"/>
      <c r="I124" s="109"/>
      <c r="J124" s="109"/>
      <c r="K124" s="110"/>
    </row>
    <row r="125" spans="2:11" ht="22.5" customHeight="1" thickBot="1" x14ac:dyDescent="0.4">
      <c r="B125" s="116"/>
      <c r="C125" s="118" t="s">
        <v>72</v>
      </c>
      <c r="D125" s="109"/>
      <c r="E125" s="119"/>
      <c r="F125" s="109"/>
      <c r="G125" s="108"/>
      <c r="H125" s="109"/>
      <c r="I125" s="109"/>
      <c r="J125" s="109"/>
      <c r="K125" s="110"/>
    </row>
    <row r="126" spans="2:11" ht="18" customHeight="1" thickBot="1" x14ac:dyDescent="0.45">
      <c r="B126" s="116"/>
      <c r="C126" s="37" t="s">
        <v>69</v>
      </c>
      <c r="D126" s="168"/>
      <c r="E126" s="169"/>
      <c r="F126" s="170"/>
      <c r="G126" s="108" t="s">
        <v>174</v>
      </c>
      <c r="H126" s="109"/>
      <c r="I126" s="109"/>
      <c r="J126" s="109"/>
      <c r="K126" s="110"/>
    </row>
    <row r="127" spans="2:11" ht="18" customHeight="1" thickBot="1" x14ac:dyDescent="0.45">
      <c r="B127" s="116"/>
      <c r="C127" s="37" t="s">
        <v>51</v>
      </c>
      <c r="D127" s="168"/>
      <c r="E127" s="169"/>
      <c r="F127" s="170"/>
      <c r="G127" s="108"/>
      <c r="H127" s="109"/>
      <c r="I127" s="109"/>
      <c r="J127" s="109"/>
      <c r="K127" s="110"/>
    </row>
    <row r="128" spans="2:11" ht="18" customHeight="1" thickBot="1" x14ac:dyDescent="0.45">
      <c r="B128" s="116"/>
      <c r="C128" s="37" t="s">
        <v>52</v>
      </c>
      <c r="D128" s="53"/>
      <c r="E128" s="55" t="s">
        <v>54</v>
      </c>
      <c r="F128" s="53"/>
      <c r="G128" s="108"/>
      <c r="H128" s="109"/>
      <c r="I128" s="109"/>
      <c r="J128" s="109"/>
      <c r="K128" s="110"/>
    </row>
    <row r="129" spans="2:11" ht="18" customHeight="1" thickBot="1" x14ac:dyDescent="0.45">
      <c r="B129" s="116"/>
      <c r="C129" s="37" t="s">
        <v>53</v>
      </c>
      <c r="D129" s="168"/>
      <c r="E129" s="169"/>
      <c r="F129" s="170"/>
      <c r="G129" s="108"/>
      <c r="H129" s="109"/>
      <c r="I129" s="109"/>
      <c r="J129" s="109"/>
      <c r="K129" s="110"/>
    </row>
    <row r="130" spans="2:11" ht="18" customHeight="1" thickBot="1" x14ac:dyDescent="0.45">
      <c r="B130" s="116"/>
      <c r="C130" s="38" t="s">
        <v>55</v>
      </c>
      <c r="D130" s="32"/>
      <c r="E130" s="119"/>
      <c r="F130" s="109"/>
      <c r="G130" s="108" t="s">
        <v>175</v>
      </c>
      <c r="H130" s="109"/>
      <c r="I130" s="109"/>
      <c r="J130" s="109"/>
      <c r="K130" s="110"/>
    </row>
    <row r="131" spans="2:11" ht="18" customHeight="1" thickBot="1" x14ac:dyDescent="0.45">
      <c r="B131" s="116"/>
      <c r="C131" s="38" t="s">
        <v>56</v>
      </c>
      <c r="D131" s="168"/>
      <c r="E131" s="169"/>
      <c r="F131" s="170"/>
      <c r="G131" s="108" t="s">
        <v>175</v>
      </c>
      <c r="H131" s="109"/>
      <c r="I131" s="109"/>
      <c r="J131" s="109"/>
      <c r="K131" s="110"/>
    </row>
    <row r="132" spans="2:11" ht="18" customHeight="1" thickBot="1" x14ac:dyDescent="0.45">
      <c r="B132" s="114"/>
      <c r="C132" s="115"/>
      <c r="D132" s="112"/>
      <c r="E132" s="115"/>
      <c r="F132" s="112"/>
      <c r="G132" s="111"/>
      <c r="H132" s="112"/>
      <c r="I132" s="112"/>
      <c r="J132" s="112"/>
      <c r="K132" s="113"/>
    </row>
    <row r="133" spans="2:11" ht="24" customHeight="1" thickBot="1" x14ac:dyDescent="0.45">
      <c r="C133" s="48" t="s">
        <v>75</v>
      </c>
      <c r="G133" s="56"/>
      <c r="K133" s="47" t="s">
        <v>75</v>
      </c>
    </row>
    <row r="134" spans="2:11" ht="18" customHeight="1" thickBot="1" x14ac:dyDescent="0.45">
      <c r="B134" s="65" t="s">
        <v>90</v>
      </c>
      <c r="C134" s="66" t="s">
        <v>111</v>
      </c>
      <c r="D134" s="67" t="s">
        <v>104</v>
      </c>
      <c r="E134" s="68"/>
      <c r="F134" s="69"/>
      <c r="G134" s="70"/>
      <c r="H134" s="69"/>
      <c r="I134" s="69"/>
      <c r="J134" s="69"/>
      <c r="K134" s="71"/>
    </row>
    <row r="135" spans="2:11" ht="18" customHeight="1" thickBot="1" x14ac:dyDescent="0.45">
      <c r="B135" s="81"/>
      <c r="C135" s="33" t="s">
        <v>0</v>
      </c>
      <c r="D135" s="26" t="s">
        <v>70</v>
      </c>
      <c r="E135" s="33" t="s">
        <v>1</v>
      </c>
      <c r="F135" s="40"/>
      <c r="G135" s="72" t="s">
        <v>169</v>
      </c>
      <c r="H135" s="73"/>
      <c r="I135" s="73"/>
      <c r="J135" s="73"/>
      <c r="K135" s="74"/>
    </row>
    <row r="136" spans="2:11" ht="18" customHeight="1" thickBot="1" x14ac:dyDescent="0.45">
      <c r="B136" s="81"/>
      <c r="C136" s="34" t="s">
        <v>37</v>
      </c>
      <c r="D136" s="168"/>
      <c r="E136" s="169"/>
      <c r="F136" s="170"/>
      <c r="G136" s="72" t="s">
        <v>170</v>
      </c>
      <c r="H136" s="73"/>
      <c r="I136" s="73"/>
      <c r="J136" s="73"/>
      <c r="K136" s="74"/>
    </row>
    <row r="137" spans="2:11" ht="18" customHeight="1" thickBot="1" x14ac:dyDescent="0.45">
      <c r="B137" s="81"/>
      <c r="C137" s="34" t="s">
        <v>38</v>
      </c>
      <c r="D137" s="31" t="s">
        <v>70</v>
      </c>
      <c r="E137" s="75"/>
      <c r="F137" s="73"/>
      <c r="G137" s="72"/>
      <c r="H137" s="73"/>
      <c r="I137" s="73"/>
      <c r="J137" s="73"/>
      <c r="K137" s="74"/>
    </row>
    <row r="138" spans="2:11" ht="18" customHeight="1" thickBot="1" x14ac:dyDescent="0.45">
      <c r="B138" s="81"/>
      <c r="C138" s="34" t="s">
        <v>39</v>
      </c>
      <c r="D138" s="168" t="s">
        <v>71</v>
      </c>
      <c r="E138" s="169"/>
      <c r="F138" s="170"/>
      <c r="G138" s="72"/>
      <c r="H138" s="73"/>
      <c r="I138" s="73"/>
      <c r="J138" s="73"/>
      <c r="K138" s="74"/>
    </row>
    <row r="139" spans="2:11" ht="18" customHeight="1" thickBot="1" x14ac:dyDescent="0.45">
      <c r="B139" s="81"/>
      <c r="C139" s="34" t="s">
        <v>2</v>
      </c>
      <c r="D139" s="32"/>
      <c r="E139" s="34" t="s">
        <v>3</v>
      </c>
      <c r="F139" s="26"/>
      <c r="G139" s="72"/>
      <c r="H139" s="73"/>
      <c r="I139" s="73"/>
      <c r="J139" s="73"/>
      <c r="K139" s="74"/>
    </row>
    <row r="140" spans="2:11" ht="18" customHeight="1" thickBot="1" x14ac:dyDescent="0.45">
      <c r="B140" s="81"/>
      <c r="C140" s="34" t="s">
        <v>7</v>
      </c>
      <c r="D140" s="168"/>
      <c r="E140" s="169"/>
      <c r="F140" s="170"/>
      <c r="G140" s="72" t="s">
        <v>171</v>
      </c>
      <c r="H140" s="73"/>
      <c r="I140" s="73"/>
      <c r="J140" s="73"/>
      <c r="K140" s="74"/>
    </row>
    <row r="141" spans="2:11" ht="18" customHeight="1" thickBot="1" x14ac:dyDescent="0.45">
      <c r="B141" s="81"/>
      <c r="C141" s="34" t="s">
        <v>68</v>
      </c>
      <c r="D141" s="168"/>
      <c r="E141" s="169"/>
      <c r="F141" s="170"/>
      <c r="G141" s="72" t="s">
        <v>172</v>
      </c>
      <c r="H141" s="73"/>
      <c r="I141" s="73"/>
      <c r="J141" s="73"/>
      <c r="K141" s="74"/>
    </row>
    <row r="142" spans="2:11" ht="18" customHeight="1" thickBot="1" x14ac:dyDescent="0.45">
      <c r="B142" s="81"/>
      <c r="C142" s="34" t="s">
        <v>4</v>
      </c>
      <c r="D142" s="168"/>
      <c r="E142" s="169"/>
      <c r="F142" s="170"/>
      <c r="G142" s="72"/>
      <c r="H142" s="73"/>
      <c r="I142" s="73"/>
      <c r="J142" s="73"/>
      <c r="K142" s="74"/>
    </row>
    <row r="143" spans="2:11" ht="18" customHeight="1" thickBot="1" x14ac:dyDescent="0.45">
      <c r="B143" s="81"/>
      <c r="C143" s="34" t="s">
        <v>5</v>
      </c>
      <c r="D143" s="32"/>
      <c r="E143" s="75"/>
      <c r="F143" s="73"/>
      <c r="G143" s="72" t="s">
        <v>171</v>
      </c>
      <c r="H143" s="73"/>
      <c r="I143" s="73"/>
      <c r="J143" s="73"/>
      <c r="K143" s="74"/>
    </row>
    <row r="144" spans="2:11" ht="18" customHeight="1" thickBot="1" x14ac:dyDescent="0.45">
      <c r="B144" s="81"/>
      <c r="C144" s="34" t="s">
        <v>6</v>
      </c>
      <c r="D144" s="168"/>
      <c r="E144" s="169"/>
      <c r="F144" s="170"/>
      <c r="G144" s="72"/>
      <c r="H144" s="73"/>
      <c r="I144" s="73"/>
      <c r="J144" s="73"/>
      <c r="K144" s="74"/>
    </row>
    <row r="145" spans="2:11" ht="18" customHeight="1" thickBot="1" x14ac:dyDescent="0.45">
      <c r="B145" s="81"/>
      <c r="C145" s="34" t="s">
        <v>48</v>
      </c>
      <c r="D145" s="32"/>
      <c r="E145" s="34" t="s">
        <v>49</v>
      </c>
      <c r="F145" s="26"/>
      <c r="G145" s="72" t="s">
        <v>171</v>
      </c>
      <c r="H145" s="73"/>
      <c r="I145" s="73"/>
      <c r="J145" s="73"/>
      <c r="K145" s="74"/>
    </row>
    <row r="146" spans="2:11" ht="18" customHeight="1" thickBot="1" x14ac:dyDescent="0.45">
      <c r="B146" s="81"/>
      <c r="C146" s="34" t="s">
        <v>50</v>
      </c>
      <c r="D146" s="168"/>
      <c r="E146" s="169"/>
      <c r="F146" s="170"/>
      <c r="G146" s="72" t="s">
        <v>173</v>
      </c>
      <c r="H146" s="73"/>
      <c r="I146" s="73"/>
      <c r="J146" s="73"/>
      <c r="K146" s="74"/>
    </row>
    <row r="147" spans="2:11" ht="18" customHeight="1" thickBot="1" x14ac:dyDescent="0.45">
      <c r="B147" s="83"/>
      <c r="C147" s="34" t="s">
        <v>74</v>
      </c>
      <c r="D147" s="168" t="s">
        <v>70</v>
      </c>
      <c r="E147" s="169"/>
      <c r="F147" s="170"/>
      <c r="G147" s="72"/>
      <c r="H147" s="73"/>
      <c r="I147" s="73"/>
      <c r="J147" s="73"/>
      <c r="K147" s="74"/>
    </row>
    <row r="148" spans="2:11" ht="17.25" customHeight="1" thickBot="1" x14ac:dyDescent="0.45">
      <c r="B148" s="83"/>
      <c r="C148" s="34" t="s">
        <v>164</v>
      </c>
      <c r="D148" s="162" t="s">
        <v>70</v>
      </c>
      <c r="E148" s="163"/>
      <c r="F148" s="164"/>
      <c r="G148" s="159" t="s">
        <v>166</v>
      </c>
      <c r="H148" s="160"/>
      <c r="I148" s="160"/>
      <c r="J148" s="160"/>
      <c r="K148" s="161"/>
    </row>
    <row r="149" spans="2:11" ht="36" customHeight="1" thickBot="1" x14ac:dyDescent="0.45">
      <c r="B149" s="83"/>
      <c r="C149" s="34" t="s">
        <v>163</v>
      </c>
      <c r="D149" s="162"/>
      <c r="E149" s="163"/>
      <c r="F149" s="164"/>
      <c r="G149" s="159"/>
      <c r="H149" s="160"/>
      <c r="I149" s="160"/>
      <c r="J149" s="160"/>
      <c r="K149" s="161"/>
    </row>
    <row r="150" spans="2:11" ht="36" customHeight="1" thickBot="1" x14ac:dyDescent="0.45">
      <c r="B150" s="81"/>
      <c r="C150" s="34" t="s">
        <v>46</v>
      </c>
      <c r="D150" s="168"/>
      <c r="E150" s="169"/>
      <c r="F150" s="170"/>
      <c r="G150" s="72"/>
      <c r="H150" s="73"/>
      <c r="I150" s="73"/>
      <c r="J150" s="73"/>
      <c r="K150" s="74"/>
    </row>
    <row r="151" spans="2:11" ht="22.5" customHeight="1" thickBot="1" x14ac:dyDescent="0.4">
      <c r="B151" s="81"/>
      <c r="C151" s="82" t="s">
        <v>72</v>
      </c>
      <c r="D151" s="73"/>
      <c r="E151" s="75"/>
      <c r="F151" s="73"/>
      <c r="G151" s="72"/>
      <c r="H151" s="73"/>
      <c r="I151" s="73"/>
      <c r="J151" s="73"/>
      <c r="K151" s="74"/>
    </row>
    <row r="152" spans="2:11" ht="18" customHeight="1" thickBot="1" x14ac:dyDescent="0.45">
      <c r="B152" s="81"/>
      <c r="C152" s="30" t="s">
        <v>69</v>
      </c>
      <c r="D152" s="168"/>
      <c r="E152" s="169"/>
      <c r="F152" s="170"/>
      <c r="G152" s="72" t="s">
        <v>174</v>
      </c>
      <c r="H152" s="73"/>
      <c r="I152" s="73"/>
      <c r="J152" s="73"/>
      <c r="K152" s="74"/>
    </row>
    <row r="153" spans="2:11" ht="18" customHeight="1" thickBot="1" x14ac:dyDescent="0.45">
      <c r="B153" s="81"/>
      <c r="C153" s="30" t="s">
        <v>51</v>
      </c>
      <c r="D153" s="168"/>
      <c r="E153" s="169"/>
      <c r="F153" s="170"/>
      <c r="G153" s="72"/>
      <c r="H153" s="73"/>
      <c r="I153" s="73"/>
      <c r="J153" s="73"/>
      <c r="K153" s="74"/>
    </row>
    <row r="154" spans="2:11" ht="18" customHeight="1" thickBot="1" x14ac:dyDescent="0.45">
      <c r="B154" s="81"/>
      <c r="C154" s="30" t="s">
        <v>52</v>
      </c>
      <c r="D154" s="53"/>
      <c r="E154" s="54" t="s">
        <v>54</v>
      </c>
      <c r="F154" s="53"/>
      <c r="G154" s="72"/>
      <c r="H154" s="73"/>
      <c r="I154" s="73"/>
      <c r="J154" s="73"/>
      <c r="K154" s="74"/>
    </row>
    <row r="155" spans="2:11" ht="18" customHeight="1" thickBot="1" x14ac:dyDescent="0.45">
      <c r="B155" s="81"/>
      <c r="C155" s="30" t="s">
        <v>53</v>
      </c>
      <c r="D155" s="168"/>
      <c r="E155" s="169"/>
      <c r="F155" s="170"/>
      <c r="G155" s="72"/>
      <c r="H155" s="73"/>
      <c r="I155" s="73"/>
      <c r="J155" s="73"/>
      <c r="K155" s="74"/>
    </row>
    <row r="156" spans="2:11" ht="18" customHeight="1" thickBot="1" x14ac:dyDescent="0.45">
      <c r="B156" s="81"/>
      <c r="C156" s="39" t="s">
        <v>55</v>
      </c>
      <c r="D156" s="32"/>
      <c r="E156" s="75"/>
      <c r="F156" s="73"/>
      <c r="G156" s="72" t="s">
        <v>175</v>
      </c>
      <c r="H156" s="73"/>
      <c r="I156" s="73"/>
      <c r="J156" s="73"/>
      <c r="K156" s="74"/>
    </row>
    <row r="157" spans="2:11" ht="18" customHeight="1" thickBot="1" x14ac:dyDescent="0.45">
      <c r="B157" s="81"/>
      <c r="C157" s="39" t="s">
        <v>56</v>
      </c>
      <c r="D157" s="168"/>
      <c r="E157" s="169"/>
      <c r="F157" s="170"/>
      <c r="G157" s="72" t="s">
        <v>175</v>
      </c>
      <c r="H157" s="73"/>
      <c r="I157" s="73"/>
      <c r="J157" s="73"/>
      <c r="K157" s="74"/>
    </row>
    <row r="158" spans="2:11" ht="18" customHeight="1" thickBot="1" x14ac:dyDescent="0.45">
      <c r="B158" s="79"/>
      <c r="C158" s="80"/>
      <c r="D158" s="77"/>
      <c r="E158" s="80"/>
      <c r="F158" s="77"/>
      <c r="G158" s="76"/>
      <c r="H158" s="77"/>
      <c r="I158" s="77"/>
      <c r="J158" s="77"/>
      <c r="K158" s="78"/>
    </row>
    <row r="159" spans="2:11" ht="24" customHeight="1" thickBot="1" x14ac:dyDescent="0.45">
      <c r="C159" s="48" t="s">
        <v>75</v>
      </c>
      <c r="G159" s="56"/>
      <c r="K159" s="47" t="s">
        <v>75</v>
      </c>
    </row>
    <row r="160" spans="2:11" ht="18" customHeight="1" thickBot="1" x14ac:dyDescent="0.45">
      <c r="B160" s="102" t="s">
        <v>90</v>
      </c>
      <c r="C160" s="103" t="s">
        <v>106</v>
      </c>
      <c r="D160" s="104" t="s">
        <v>104</v>
      </c>
      <c r="E160" s="105"/>
      <c r="F160" s="106"/>
      <c r="G160" s="101"/>
      <c r="H160" s="106"/>
      <c r="I160" s="106"/>
      <c r="J160" s="106"/>
      <c r="K160" s="107"/>
    </row>
    <row r="161" spans="2:11" ht="18" customHeight="1" thickBot="1" x14ac:dyDescent="0.45">
      <c r="B161" s="116"/>
      <c r="C161" s="35" t="s">
        <v>0</v>
      </c>
      <c r="D161" s="26" t="s">
        <v>70</v>
      </c>
      <c r="E161" s="35" t="s">
        <v>1</v>
      </c>
      <c r="F161" s="40"/>
      <c r="G161" s="108" t="s">
        <v>169</v>
      </c>
      <c r="H161" s="109"/>
      <c r="I161" s="109"/>
      <c r="J161" s="109"/>
      <c r="K161" s="110"/>
    </row>
    <row r="162" spans="2:11" ht="18" customHeight="1" thickBot="1" x14ac:dyDescent="0.45">
      <c r="B162" s="116"/>
      <c r="C162" s="36" t="s">
        <v>37</v>
      </c>
      <c r="D162" s="168"/>
      <c r="E162" s="169"/>
      <c r="F162" s="170"/>
      <c r="G162" s="108" t="s">
        <v>170</v>
      </c>
      <c r="H162" s="109"/>
      <c r="I162" s="109"/>
      <c r="J162" s="109"/>
      <c r="K162" s="110"/>
    </row>
    <row r="163" spans="2:11" ht="18" customHeight="1" thickBot="1" x14ac:dyDescent="0.45">
      <c r="B163" s="116"/>
      <c r="C163" s="36" t="s">
        <v>38</v>
      </c>
      <c r="D163" s="31" t="s">
        <v>70</v>
      </c>
      <c r="E163" s="119"/>
      <c r="F163" s="109"/>
      <c r="G163" s="108"/>
      <c r="H163" s="109"/>
      <c r="I163" s="109"/>
      <c r="J163" s="109"/>
      <c r="K163" s="110"/>
    </row>
    <row r="164" spans="2:11" ht="18" customHeight="1" thickBot="1" x14ac:dyDescent="0.45">
      <c r="B164" s="116"/>
      <c r="C164" s="36" t="s">
        <v>39</v>
      </c>
      <c r="D164" s="168" t="s">
        <v>71</v>
      </c>
      <c r="E164" s="169"/>
      <c r="F164" s="170"/>
      <c r="G164" s="108"/>
      <c r="H164" s="109"/>
      <c r="I164" s="109"/>
      <c r="J164" s="109"/>
      <c r="K164" s="110"/>
    </row>
    <row r="165" spans="2:11" ht="18" customHeight="1" thickBot="1" x14ac:dyDescent="0.45">
      <c r="B165" s="116"/>
      <c r="C165" s="36" t="s">
        <v>2</v>
      </c>
      <c r="D165" s="32"/>
      <c r="E165" s="36" t="s">
        <v>3</v>
      </c>
      <c r="F165" s="26"/>
      <c r="G165" s="108"/>
      <c r="H165" s="109"/>
      <c r="I165" s="109"/>
      <c r="J165" s="109"/>
      <c r="K165" s="110"/>
    </row>
    <row r="166" spans="2:11" ht="18" customHeight="1" thickBot="1" x14ac:dyDescent="0.45">
      <c r="B166" s="116"/>
      <c r="C166" s="36" t="s">
        <v>7</v>
      </c>
      <c r="D166" s="168"/>
      <c r="E166" s="169"/>
      <c r="F166" s="170"/>
      <c r="G166" s="108" t="s">
        <v>171</v>
      </c>
      <c r="H166" s="109"/>
      <c r="I166" s="109"/>
      <c r="J166" s="109"/>
      <c r="K166" s="110"/>
    </row>
    <row r="167" spans="2:11" ht="18" customHeight="1" thickBot="1" x14ac:dyDescent="0.45">
      <c r="B167" s="116"/>
      <c r="C167" s="36" t="s">
        <v>68</v>
      </c>
      <c r="D167" s="168"/>
      <c r="E167" s="169"/>
      <c r="F167" s="170"/>
      <c r="G167" s="108" t="s">
        <v>172</v>
      </c>
      <c r="H167" s="109"/>
      <c r="I167" s="109"/>
      <c r="J167" s="109"/>
      <c r="K167" s="110"/>
    </row>
    <row r="168" spans="2:11" ht="18" customHeight="1" thickBot="1" x14ac:dyDescent="0.45">
      <c r="B168" s="116"/>
      <c r="C168" s="36" t="s">
        <v>4</v>
      </c>
      <c r="D168" s="168"/>
      <c r="E168" s="169"/>
      <c r="F168" s="170"/>
      <c r="G168" s="108"/>
      <c r="H168" s="109"/>
      <c r="I168" s="109"/>
      <c r="J168" s="109"/>
      <c r="K168" s="110"/>
    </row>
    <row r="169" spans="2:11" ht="18" customHeight="1" thickBot="1" x14ac:dyDescent="0.45">
      <c r="B169" s="116"/>
      <c r="C169" s="36" t="s">
        <v>5</v>
      </c>
      <c r="D169" s="32"/>
      <c r="E169" s="119"/>
      <c r="F169" s="109"/>
      <c r="G169" s="108" t="s">
        <v>171</v>
      </c>
      <c r="H169" s="109"/>
      <c r="I169" s="109"/>
      <c r="J169" s="109"/>
      <c r="K169" s="110"/>
    </row>
    <row r="170" spans="2:11" ht="18" customHeight="1" thickBot="1" x14ac:dyDescent="0.45">
      <c r="B170" s="116"/>
      <c r="C170" s="36" t="s">
        <v>6</v>
      </c>
      <c r="D170" s="168"/>
      <c r="E170" s="169"/>
      <c r="F170" s="170"/>
      <c r="G170" s="108"/>
      <c r="H170" s="109"/>
      <c r="I170" s="109"/>
      <c r="J170" s="109"/>
      <c r="K170" s="110"/>
    </row>
    <row r="171" spans="2:11" ht="18" customHeight="1" thickBot="1" x14ac:dyDescent="0.45">
      <c r="B171" s="116"/>
      <c r="C171" s="36" t="s">
        <v>48</v>
      </c>
      <c r="D171" s="32"/>
      <c r="E171" s="36" t="s">
        <v>49</v>
      </c>
      <c r="F171" s="26"/>
      <c r="G171" s="108" t="s">
        <v>171</v>
      </c>
      <c r="H171" s="109"/>
      <c r="I171" s="109"/>
      <c r="J171" s="109"/>
      <c r="K171" s="110"/>
    </row>
    <row r="172" spans="2:11" ht="18" customHeight="1" thickBot="1" x14ac:dyDescent="0.45">
      <c r="B172" s="116"/>
      <c r="C172" s="36" t="s">
        <v>50</v>
      </c>
      <c r="D172" s="168"/>
      <c r="E172" s="169"/>
      <c r="F172" s="170"/>
      <c r="G172" s="108" t="s">
        <v>173</v>
      </c>
      <c r="H172" s="109"/>
      <c r="I172" s="109"/>
      <c r="J172" s="109"/>
      <c r="K172" s="110"/>
    </row>
    <row r="173" spans="2:11" ht="18" customHeight="1" thickBot="1" x14ac:dyDescent="0.45">
      <c r="B173" s="117"/>
      <c r="C173" s="36" t="s">
        <v>74</v>
      </c>
      <c r="D173" s="168" t="s">
        <v>70</v>
      </c>
      <c r="E173" s="169"/>
      <c r="F173" s="170"/>
      <c r="G173" s="108"/>
      <c r="H173" s="109"/>
      <c r="I173" s="109"/>
      <c r="J173" s="109"/>
      <c r="K173" s="110"/>
    </row>
    <row r="174" spans="2:11" ht="17.25" customHeight="1" thickBot="1" x14ac:dyDescent="0.45">
      <c r="B174" s="117"/>
      <c r="C174" s="36" t="s">
        <v>164</v>
      </c>
      <c r="D174" s="162" t="s">
        <v>70</v>
      </c>
      <c r="E174" s="163"/>
      <c r="F174" s="164"/>
      <c r="G174" s="149" t="s">
        <v>166</v>
      </c>
      <c r="H174" s="150"/>
      <c r="I174" s="150"/>
      <c r="J174" s="150"/>
      <c r="K174" s="151"/>
    </row>
    <row r="175" spans="2:11" ht="36" customHeight="1" thickBot="1" x14ac:dyDescent="0.45">
      <c r="B175" s="117"/>
      <c r="C175" s="36" t="s">
        <v>163</v>
      </c>
      <c r="D175" s="162"/>
      <c r="E175" s="163"/>
      <c r="F175" s="164"/>
      <c r="G175" s="149"/>
      <c r="H175" s="150"/>
      <c r="I175" s="150"/>
      <c r="J175" s="150"/>
      <c r="K175" s="151"/>
    </row>
    <row r="176" spans="2:11" ht="36" customHeight="1" thickBot="1" x14ac:dyDescent="0.45">
      <c r="B176" s="116"/>
      <c r="C176" s="36" t="s">
        <v>46</v>
      </c>
      <c r="D176" s="168"/>
      <c r="E176" s="169"/>
      <c r="F176" s="170"/>
      <c r="G176" s="108"/>
      <c r="H176" s="109"/>
      <c r="I176" s="109"/>
      <c r="J176" s="109"/>
      <c r="K176" s="110"/>
    </row>
    <row r="177" spans="2:11" ht="22.5" customHeight="1" thickBot="1" x14ac:dyDescent="0.4">
      <c r="B177" s="116"/>
      <c r="C177" s="118" t="s">
        <v>72</v>
      </c>
      <c r="D177" s="109"/>
      <c r="E177" s="119"/>
      <c r="F177" s="109"/>
      <c r="G177" s="108"/>
      <c r="H177" s="109"/>
      <c r="I177" s="109"/>
      <c r="J177" s="109"/>
      <c r="K177" s="110"/>
    </row>
    <row r="178" spans="2:11" ht="18" customHeight="1" thickBot="1" x14ac:dyDescent="0.45">
      <c r="B178" s="116"/>
      <c r="C178" s="37" t="s">
        <v>69</v>
      </c>
      <c r="D178" s="168"/>
      <c r="E178" s="169"/>
      <c r="F178" s="170"/>
      <c r="G178" s="108" t="s">
        <v>174</v>
      </c>
      <c r="H178" s="109"/>
      <c r="I178" s="109"/>
      <c r="J178" s="109"/>
      <c r="K178" s="110"/>
    </row>
    <row r="179" spans="2:11" ht="18" customHeight="1" thickBot="1" x14ac:dyDescent="0.45">
      <c r="B179" s="116"/>
      <c r="C179" s="37" t="s">
        <v>51</v>
      </c>
      <c r="D179" s="168"/>
      <c r="E179" s="169"/>
      <c r="F179" s="170"/>
      <c r="G179" s="108"/>
      <c r="H179" s="109"/>
      <c r="I179" s="109"/>
      <c r="J179" s="109"/>
      <c r="K179" s="110"/>
    </row>
    <row r="180" spans="2:11" ht="18" customHeight="1" thickBot="1" x14ac:dyDescent="0.45">
      <c r="B180" s="116"/>
      <c r="C180" s="37" t="s">
        <v>52</v>
      </c>
      <c r="D180" s="53"/>
      <c r="E180" s="55" t="s">
        <v>54</v>
      </c>
      <c r="F180" s="53"/>
      <c r="G180" s="108"/>
      <c r="H180" s="109"/>
      <c r="I180" s="109"/>
      <c r="J180" s="109"/>
      <c r="K180" s="110"/>
    </row>
    <row r="181" spans="2:11" ht="18" customHeight="1" thickBot="1" x14ac:dyDescent="0.45">
      <c r="B181" s="116"/>
      <c r="C181" s="37" t="s">
        <v>53</v>
      </c>
      <c r="D181" s="168"/>
      <c r="E181" s="169"/>
      <c r="F181" s="170"/>
      <c r="G181" s="108"/>
      <c r="H181" s="109"/>
      <c r="I181" s="109"/>
      <c r="J181" s="109"/>
      <c r="K181" s="110"/>
    </row>
    <row r="182" spans="2:11" ht="18" customHeight="1" thickBot="1" x14ac:dyDescent="0.45">
      <c r="B182" s="116"/>
      <c r="C182" s="38" t="s">
        <v>55</v>
      </c>
      <c r="D182" s="32"/>
      <c r="E182" s="119"/>
      <c r="F182" s="109"/>
      <c r="G182" s="108" t="s">
        <v>175</v>
      </c>
      <c r="H182" s="109"/>
      <c r="I182" s="109"/>
      <c r="J182" s="109"/>
      <c r="K182" s="110"/>
    </row>
    <row r="183" spans="2:11" ht="18" customHeight="1" thickBot="1" x14ac:dyDescent="0.45">
      <c r="B183" s="116"/>
      <c r="C183" s="38" t="s">
        <v>56</v>
      </c>
      <c r="D183" s="168"/>
      <c r="E183" s="169"/>
      <c r="F183" s="170"/>
      <c r="G183" s="108" t="s">
        <v>175</v>
      </c>
      <c r="H183" s="109"/>
      <c r="I183" s="109"/>
      <c r="J183" s="109"/>
      <c r="K183" s="110"/>
    </row>
    <row r="184" spans="2:11" ht="18" customHeight="1" thickBot="1" x14ac:dyDescent="0.45">
      <c r="B184" s="114"/>
      <c r="C184" s="115"/>
      <c r="D184" s="112"/>
      <c r="E184" s="115"/>
      <c r="F184" s="112"/>
      <c r="G184" s="111"/>
      <c r="H184" s="112"/>
      <c r="I184" s="112"/>
      <c r="J184" s="112"/>
      <c r="K184" s="113"/>
    </row>
    <row r="185" spans="2:11" ht="24" customHeight="1" thickBot="1" x14ac:dyDescent="0.45">
      <c r="C185" s="48" t="s">
        <v>75</v>
      </c>
      <c r="G185" s="56"/>
      <c r="K185" s="47" t="s">
        <v>75</v>
      </c>
    </row>
    <row r="186" spans="2:11" ht="18" customHeight="1" thickBot="1" x14ac:dyDescent="0.45">
      <c r="B186" s="65" t="s">
        <v>90</v>
      </c>
      <c r="C186" s="66" t="s">
        <v>112</v>
      </c>
      <c r="D186" s="67" t="s">
        <v>104</v>
      </c>
      <c r="E186" s="68"/>
      <c r="F186" s="69"/>
      <c r="G186" s="70"/>
      <c r="H186" s="69"/>
      <c r="I186" s="69"/>
      <c r="J186" s="69"/>
      <c r="K186" s="71"/>
    </row>
    <row r="187" spans="2:11" ht="18" customHeight="1" thickBot="1" x14ac:dyDescent="0.45">
      <c r="B187" s="81"/>
      <c r="C187" s="43" t="s">
        <v>0</v>
      </c>
      <c r="D187" s="26" t="s">
        <v>70</v>
      </c>
      <c r="E187" s="43" t="s">
        <v>1</v>
      </c>
      <c r="F187" s="40"/>
      <c r="G187" s="72" t="s">
        <v>169</v>
      </c>
      <c r="H187" s="73"/>
      <c r="I187" s="73"/>
      <c r="J187" s="73"/>
      <c r="K187" s="74"/>
    </row>
    <row r="188" spans="2:11" ht="18" customHeight="1" thickBot="1" x14ac:dyDescent="0.45">
      <c r="B188" s="81"/>
      <c r="C188" s="44" t="s">
        <v>37</v>
      </c>
      <c r="D188" s="168"/>
      <c r="E188" s="169"/>
      <c r="F188" s="170"/>
      <c r="G188" s="72" t="s">
        <v>170</v>
      </c>
      <c r="H188" s="73"/>
      <c r="I188" s="73"/>
      <c r="J188" s="73"/>
      <c r="K188" s="74"/>
    </row>
    <row r="189" spans="2:11" ht="18" customHeight="1" thickBot="1" x14ac:dyDescent="0.45">
      <c r="B189" s="81"/>
      <c r="C189" s="44" t="s">
        <v>38</v>
      </c>
      <c r="D189" s="31" t="s">
        <v>70</v>
      </c>
      <c r="E189" s="75"/>
      <c r="F189" s="73"/>
      <c r="G189" s="72"/>
      <c r="H189" s="73"/>
      <c r="I189" s="73"/>
      <c r="J189" s="73"/>
      <c r="K189" s="74"/>
    </row>
    <row r="190" spans="2:11" ht="18" customHeight="1" thickBot="1" x14ac:dyDescent="0.45">
      <c r="B190" s="81"/>
      <c r="C190" s="44" t="s">
        <v>39</v>
      </c>
      <c r="D190" s="168" t="s">
        <v>71</v>
      </c>
      <c r="E190" s="169"/>
      <c r="F190" s="170"/>
      <c r="G190" s="72"/>
      <c r="H190" s="73"/>
      <c r="I190" s="73"/>
      <c r="J190" s="73"/>
      <c r="K190" s="74"/>
    </row>
    <row r="191" spans="2:11" ht="18" customHeight="1" thickBot="1" x14ac:dyDescent="0.45">
      <c r="B191" s="81"/>
      <c r="C191" s="44" t="s">
        <v>2</v>
      </c>
      <c r="D191" s="32"/>
      <c r="E191" s="44" t="s">
        <v>3</v>
      </c>
      <c r="F191" s="26"/>
      <c r="G191" s="72"/>
      <c r="H191" s="73"/>
      <c r="I191" s="73"/>
      <c r="J191" s="73"/>
      <c r="K191" s="74"/>
    </row>
    <row r="192" spans="2:11" ht="18" customHeight="1" thickBot="1" x14ac:dyDescent="0.45">
      <c r="B192" s="81"/>
      <c r="C192" s="44" t="s">
        <v>7</v>
      </c>
      <c r="D192" s="168"/>
      <c r="E192" s="169"/>
      <c r="F192" s="170"/>
      <c r="G192" s="72" t="s">
        <v>171</v>
      </c>
      <c r="H192" s="73"/>
      <c r="I192" s="73"/>
      <c r="J192" s="73"/>
      <c r="K192" s="74"/>
    </row>
    <row r="193" spans="2:11" ht="18" customHeight="1" thickBot="1" x14ac:dyDescent="0.45">
      <c r="B193" s="81"/>
      <c r="C193" s="44" t="s">
        <v>68</v>
      </c>
      <c r="D193" s="168"/>
      <c r="E193" s="169"/>
      <c r="F193" s="170"/>
      <c r="G193" s="72" t="s">
        <v>172</v>
      </c>
      <c r="H193" s="73"/>
      <c r="I193" s="73"/>
      <c r="J193" s="73"/>
      <c r="K193" s="74"/>
    </row>
    <row r="194" spans="2:11" ht="18" customHeight="1" thickBot="1" x14ac:dyDescent="0.45">
      <c r="B194" s="81"/>
      <c r="C194" s="44" t="s">
        <v>4</v>
      </c>
      <c r="D194" s="168"/>
      <c r="E194" s="169"/>
      <c r="F194" s="170"/>
      <c r="G194" s="72"/>
      <c r="H194" s="73"/>
      <c r="I194" s="73"/>
      <c r="J194" s="73"/>
      <c r="K194" s="74"/>
    </row>
    <row r="195" spans="2:11" ht="18" customHeight="1" thickBot="1" x14ac:dyDescent="0.45">
      <c r="B195" s="81"/>
      <c r="C195" s="44" t="s">
        <v>5</v>
      </c>
      <c r="D195" s="32"/>
      <c r="E195" s="75"/>
      <c r="F195" s="73"/>
      <c r="G195" s="72" t="s">
        <v>171</v>
      </c>
      <c r="H195" s="73"/>
      <c r="I195" s="73"/>
      <c r="J195" s="73"/>
      <c r="K195" s="74"/>
    </row>
    <row r="196" spans="2:11" ht="18" customHeight="1" thickBot="1" x14ac:dyDescent="0.45">
      <c r="B196" s="81"/>
      <c r="C196" s="44" t="s">
        <v>6</v>
      </c>
      <c r="D196" s="168"/>
      <c r="E196" s="169"/>
      <c r="F196" s="170"/>
      <c r="G196" s="72"/>
      <c r="H196" s="73"/>
      <c r="I196" s="73"/>
      <c r="J196" s="73"/>
      <c r="K196" s="74"/>
    </row>
    <row r="197" spans="2:11" ht="18" customHeight="1" thickBot="1" x14ac:dyDescent="0.45">
      <c r="B197" s="81"/>
      <c r="C197" s="44" t="s">
        <v>48</v>
      </c>
      <c r="D197" s="32"/>
      <c r="E197" s="44" t="s">
        <v>49</v>
      </c>
      <c r="F197" s="26"/>
      <c r="G197" s="72" t="s">
        <v>171</v>
      </c>
      <c r="H197" s="73"/>
      <c r="I197" s="73"/>
      <c r="J197" s="73"/>
      <c r="K197" s="74"/>
    </row>
    <row r="198" spans="2:11" ht="18" customHeight="1" thickBot="1" x14ac:dyDescent="0.45">
      <c r="B198" s="81"/>
      <c r="C198" s="44" t="s">
        <v>50</v>
      </c>
      <c r="D198" s="168"/>
      <c r="E198" s="169"/>
      <c r="F198" s="170"/>
      <c r="G198" s="72" t="s">
        <v>173</v>
      </c>
      <c r="H198" s="73"/>
      <c r="I198" s="73"/>
      <c r="J198" s="73"/>
      <c r="K198" s="74"/>
    </row>
    <row r="199" spans="2:11" ht="18" customHeight="1" thickBot="1" x14ac:dyDescent="0.45">
      <c r="B199" s="83"/>
      <c r="C199" s="34" t="s">
        <v>74</v>
      </c>
      <c r="D199" s="168" t="s">
        <v>70</v>
      </c>
      <c r="E199" s="169"/>
      <c r="F199" s="170"/>
      <c r="G199" s="72"/>
      <c r="H199" s="73"/>
      <c r="I199" s="73"/>
      <c r="J199" s="73"/>
      <c r="K199" s="74"/>
    </row>
    <row r="200" spans="2:11" ht="17.25" customHeight="1" thickBot="1" x14ac:dyDescent="0.45">
      <c r="B200" s="83"/>
      <c r="C200" s="34" t="s">
        <v>164</v>
      </c>
      <c r="D200" s="162" t="s">
        <v>70</v>
      </c>
      <c r="E200" s="163"/>
      <c r="F200" s="164"/>
      <c r="G200" s="159" t="s">
        <v>166</v>
      </c>
      <c r="H200" s="160"/>
      <c r="I200" s="160"/>
      <c r="J200" s="160"/>
      <c r="K200" s="161"/>
    </row>
    <row r="201" spans="2:11" ht="36" customHeight="1" thickBot="1" x14ac:dyDescent="0.45">
      <c r="B201" s="83"/>
      <c r="C201" s="34" t="s">
        <v>163</v>
      </c>
      <c r="D201" s="162"/>
      <c r="E201" s="163"/>
      <c r="F201" s="164"/>
      <c r="G201" s="159"/>
      <c r="H201" s="160"/>
      <c r="I201" s="160"/>
      <c r="J201" s="160"/>
      <c r="K201" s="161"/>
    </row>
    <row r="202" spans="2:11" ht="36" customHeight="1" thickBot="1" x14ac:dyDescent="0.45">
      <c r="B202" s="81"/>
      <c r="C202" s="44" t="s">
        <v>46</v>
      </c>
      <c r="D202" s="168"/>
      <c r="E202" s="169"/>
      <c r="F202" s="170"/>
      <c r="G202" s="72"/>
      <c r="H202" s="73"/>
      <c r="I202" s="73"/>
      <c r="J202" s="73"/>
      <c r="K202" s="74"/>
    </row>
    <row r="203" spans="2:11" ht="22.5" customHeight="1" thickBot="1" x14ac:dyDescent="0.4">
      <c r="B203" s="81"/>
      <c r="C203" s="82" t="s">
        <v>72</v>
      </c>
      <c r="D203" s="73"/>
      <c r="E203" s="75"/>
      <c r="F203" s="73"/>
      <c r="G203" s="72"/>
      <c r="H203" s="73"/>
      <c r="I203" s="73"/>
      <c r="J203" s="73"/>
      <c r="K203" s="74"/>
    </row>
    <row r="204" spans="2:11" ht="18" customHeight="1" thickBot="1" x14ac:dyDescent="0.45">
      <c r="B204" s="81"/>
      <c r="C204" s="30" t="s">
        <v>69</v>
      </c>
      <c r="D204" s="168"/>
      <c r="E204" s="169"/>
      <c r="F204" s="170"/>
      <c r="G204" s="72" t="s">
        <v>174</v>
      </c>
      <c r="H204" s="73"/>
      <c r="I204" s="73"/>
      <c r="J204" s="73"/>
      <c r="K204" s="74"/>
    </row>
    <row r="205" spans="2:11" ht="18" customHeight="1" thickBot="1" x14ac:dyDescent="0.45">
      <c r="B205" s="81"/>
      <c r="C205" s="30" t="s">
        <v>51</v>
      </c>
      <c r="D205" s="168"/>
      <c r="E205" s="169"/>
      <c r="F205" s="170"/>
      <c r="G205" s="72"/>
      <c r="H205" s="73"/>
      <c r="I205" s="73"/>
      <c r="J205" s="73"/>
      <c r="K205" s="74"/>
    </row>
    <row r="206" spans="2:11" ht="18" customHeight="1" thickBot="1" x14ac:dyDescent="0.45">
      <c r="B206" s="81"/>
      <c r="C206" s="30" t="s">
        <v>52</v>
      </c>
      <c r="D206" s="53"/>
      <c r="E206" s="54" t="s">
        <v>54</v>
      </c>
      <c r="F206" s="53"/>
      <c r="G206" s="72"/>
      <c r="H206" s="73"/>
      <c r="I206" s="73"/>
      <c r="J206" s="73"/>
      <c r="K206" s="74"/>
    </row>
    <row r="207" spans="2:11" ht="18" customHeight="1" thickBot="1" x14ac:dyDescent="0.45">
      <c r="B207" s="81"/>
      <c r="C207" s="30" t="s">
        <v>53</v>
      </c>
      <c r="D207" s="168"/>
      <c r="E207" s="169"/>
      <c r="F207" s="170"/>
      <c r="G207" s="72"/>
      <c r="H207" s="73"/>
      <c r="I207" s="73"/>
      <c r="J207" s="73"/>
      <c r="K207" s="74"/>
    </row>
    <row r="208" spans="2:11" ht="18" customHeight="1" thickBot="1" x14ac:dyDescent="0.45">
      <c r="B208" s="81"/>
      <c r="C208" s="39" t="s">
        <v>55</v>
      </c>
      <c r="D208" s="32"/>
      <c r="E208" s="75"/>
      <c r="F208" s="73"/>
      <c r="G208" s="72" t="s">
        <v>175</v>
      </c>
      <c r="H208" s="73"/>
      <c r="I208" s="73"/>
      <c r="J208" s="73"/>
      <c r="K208" s="74"/>
    </row>
    <row r="209" spans="2:11" ht="18" customHeight="1" thickBot="1" x14ac:dyDescent="0.45">
      <c r="B209" s="81"/>
      <c r="C209" s="39" t="s">
        <v>56</v>
      </c>
      <c r="D209" s="168"/>
      <c r="E209" s="169"/>
      <c r="F209" s="170"/>
      <c r="G209" s="72" t="s">
        <v>175</v>
      </c>
      <c r="H209" s="73"/>
      <c r="I209" s="73"/>
      <c r="J209" s="73"/>
      <c r="K209" s="74"/>
    </row>
    <row r="210" spans="2:11" ht="18" customHeight="1" thickBot="1" x14ac:dyDescent="0.45">
      <c r="B210" s="79"/>
      <c r="C210" s="80"/>
      <c r="D210" s="77"/>
      <c r="E210" s="80"/>
      <c r="F210" s="77"/>
      <c r="G210" s="76"/>
      <c r="H210" s="77"/>
      <c r="I210" s="77"/>
      <c r="J210" s="77"/>
      <c r="K210" s="78"/>
    </row>
    <row r="211" spans="2:11" ht="24" customHeight="1" thickBot="1" x14ac:dyDescent="0.45">
      <c r="C211" s="48" t="s">
        <v>75</v>
      </c>
      <c r="G211" s="56"/>
      <c r="K211" s="47" t="s">
        <v>75</v>
      </c>
    </row>
    <row r="212" spans="2:11" ht="18" customHeight="1" thickBot="1" x14ac:dyDescent="0.45">
      <c r="B212" s="102" t="s">
        <v>90</v>
      </c>
      <c r="C212" s="103" t="s">
        <v>107</v>
      </c>
      <c r="D212" s="104" t="s">
        <v>104</v>
      </c>
      <c r="E212" s="105"/>
      <c r="F212" s="106"/>
      <c r="G212" s="101"/>
      <c r="H212" s="106"/>
      <c r="I212" s="106"/>
      <c r="J212" s="106"/>
      <c r="K212" s="107"/>
    </row>
    <row r="213" spans="2:11" ht="18" customHeight="1" thickBot="1" x14ac:dyDescent="0.45">
      <c r="B213" s="116"/>
      <c r="C213" s="35" t="s">
        <v>0</v>
      </c>
      <c r="D213" s="26" t="s">
        <v>70</v>
      </c>
      <c r="E213" s="35" t="s">
        <v>1</v>
      </c>
      <c r="F213" s="40"/>
      <c r="G213" s="108" t="s">
        <v>169</v>
      </c>
      <c r="H213" s="109"/>
      <c r="I213" s="109"/>
      <c r="J213" s="109"/>
      <c r="K213" s="110"/>
    </row>
    <row r="214" spans="2:11" ht="18" customHeight="1" thickBot="1" x14ac:dyDescent="0.45">
      <c r="B214" s="116"/>
      <c r="C214" s="36" t="s">
        <v>108</v>
      </c>
      <c r="D214" s="168"/>
      <c r="E214" s="169"/>
      <c r="F214" s="170"/>
      <c r="G214" s="108" t="s">
        <v>170</v>
      </c>
      <c r="H214" s="109"/>
      <c r="I214" s="109"/>
      <c r="J214" s="109"/>
      <c r="K214" s="110"/>
    </row>
    <row r="215" spans="2:11" ht="18" customHeight="1" thickBot="1" x14ac:dyDescent="0.45">
      <c r="B215" s="116"/>
      <c r="C215" s="36" t="s">
        <v>38</v>
      </c>
      <c r="D215" s="31" t="s">
        <v>70</v>
      </c>
      <c r="E215" s="119"/>
      <c r="F215" s="109"/>
      <c r="G215" s="108"/>
      <c r="H215" s="109"/>
      <c r="I215" s="109"/>
      <c r="J215" s="109"/>
      <c r="K215" s="110"/>
    </row>
    <row r="216" spans="2:11" ht="18" customHeight="1" thickBot="1" x14ac:dyDescent="0.45">
      <c r="B216" s="116"/>
      <c r="C216" s="36" t="s">
        <v>39</v>
      </c>
      <c r="D216" s="168" t="s">
        <v>71</v>
      </c>
      <c r="E216" s="169"/>
      <c r="F216" s="170"/>
      <c r="G216" s="108"/>
      <c r="H216" s="109"/>
      <c r="I216" s="109"/>
      <c r="J216" s="109"/>
      <c r="K216" s="110"/>
    </row>
    <row r="217" spans="2:11" ht="18" customHeight="1" thickBot="1" x14ac:dyDescent="0.45">
      <c r="B217" s="116"/>
      <c r="C217" s="36" t="s">
        <v>2</v>
      </c>
      <c r="D217" s="32"/>
      <c r="E217" s="36" t="s">
        <v>3</v>
      </c>
      <c r="F217" s="26"/>
      <c r="G217" s="108"/>
      <c r="H217" s="109"/>
      <c r="I217" s="109"/>
      <c r="J217" s="109"/>
      <c r="K217" s="110"/>
    </row>
    <row r="218" spans="2:11" ht="18" customHeight="1" thickBot="1" x14ac:dyDescent="0.45">
      <c r="B218" s="116"/>
      <c r="C218" s="36" t="s">
        <v>7</v>
      </c>
      <c r="D218" s="168"/>
      <c r="E218" s="169"/>
      <c r="F218" s="170"/>
      <c r="G218" s="108" t="s">
        <v>171</v>
      </c>
      <c r="H218" s="109"/>
      <c r="I218" s="109"/>
      <c r="J218" s="109"/>
      <c r="K218" s="110"/>
    </row>
    <row r="219" spans="2:11" ht="18" customHeight="1" thickBot="1" x14ac:dyDescent="0.45">
      <c r="B219" s="116"/>
      <c r="C219" s="36" t="s">
        <v>68</v>
      </c>
      <c r="D219" s="168"/>
      <c r="E219" s="169"/>
      <c r="F219" s="170"/>
      <c r="G219" s="108" t="s">
        <v>172</v>
      </c>
      <c r="H219" s="109"/>
      <c r="I219" s="109"/>
      <c r="J219" s="109"/>
      <c r="K219" s="110"/>
    </row>
    <row r="220" spans="2:11" ht="18" customHeight="1" thickBot="1" x14ac:dyDescent="0.45">
      <c r="B220" s="116"/>
      <c r="C220" s="36" t="s">
        <v>4</v>
      </c>
      <c r="D220" s="168"/>
      <c r="E220" s="169"/>
      <c r="F220" s="170"/>
      <c r="G220" s="108"/>
      <c r="H220" s="109"/>
      <c r="I220" s="109"/>
      <c r="J220" s="109"/>
      <c r="K220" s="110"/>
    </row>
    <row r="221" spans="2:11" ht="18" customHeight="1" thickBot="1" x14ac:dyDescent="0.45">
      <c r="B221" s="116"/>
      <c r="C221" s="36" t="s">
        <v>5</v>
      </c>
      <c r="D221" s="32"/>
      <c r="E221" s="119"/>
      <c r="F221" s="109"/>
      <c r="G221" s="108" t="s">
        <v>171</v>
      </c>
      <c r="H221" s="109"/>
      <c r="I221" s="109"/>
      <c r="J221" s="109"/>
      <c r="K221" s="110"/>
    </row>
    <row r="222" spans="2:11" ht="18" customHeight="1" thickBot="1" x14ac:dyDescent="0.45">
      <c r="B222" s="116"/>
      <c r="C222" s="36" t="s">
        <v>6</v>
      </c>
      <c r="D222" s="168"/>
      <c r="E222" s="169"/>
      <c r="F222" s="170"/>
      <c r="G222" s="108"/>
      <c r="H222" s="109"/>
      <c r="I222" s="109"/>
      <c r="J222" s="109"/>
      <c r="K222" s="110"/>
    </row>
    <row r="223" spans="2:11" ht="18" customHeight="1" thickBot="1" x14ac:dyDescent="0.45">
      <c r="B223" s="116"/>
      <c r="C223" s="36" t="s">
        <v>48</v>
      </c>
      <c r="D223" s="32"/>
      <c r="E223" s="36" t="s">
        <v>49</v>
      </c>
      <c r="F223" s="26"/>
      <c r="G223" s="108" t="s">
        <v>171</v>
      </c>
      <c r="H223" s="109"/>
      <c r="I223" s="109"/>
      <c r="J223" s="109"/>
      <c r="K223" s="110"/>
    </row>
    <row r="224" spans="2:11" ht="18" customHeight="1" thickBot="1" x14ac:dyDescent="0.45">
      <c r="B224" s="116"/>
      <c r="C224" s="36" t="s">
        <v>50</v>
      </c>
      <c r="D224" s="168"/>
      <c r="E224" s="169"/>
      <c r="F224" s="170"/>
      <c r="G224" s="108" t="s">
        <v>173</v>
      </c>
      <c r="H224" s="109"/>
      <c r="I224" s="109"/>
      <c r="J224" s="109"/>
      <c r="K224" s="110"/>
    </row>
    <row r="225" spans="2:11" ht="18" customHeight="1" thickBot="1" x14ac:dyDescent="0.45">
      <c r="B225" s="117"/>
      <c r="C225" s="36" t="s">
        <v>74</v>
      </c>
      <c r="D225" s="168" t="s">
        <v>70</v>
      </c>
      <c r="E225" s="169"/>
      <c r="F225" s="170"/>
      <c r="G225" s="108"/>
      <c r="H225" s="109"/>
      <c r="I225" s="109"/>
      <c r="J225" s="109"/>
      <c r="K225" s="110"/>
    </row>
    <row r="226" spans="2:11" ht="17.25" customHeight="1" thickBot="1" x14ac:dyDescent="0.45">
      <c r="B226" s="117"/>
      <c r="C226" s="36" t="s">
        <v>164</v>
      </c>
      <c r="D226" s="162" t="s">
        <v>70</v>
      </c>
      <c r="E226" s="163"/>
      <c r="F226" s="164"/>
      <c r="G226" s="149" t="s">
        <v>166</v>
      </c>
      <c r="H226" s="150"/>
      <c r="I226" s="150"/>
      <c r="J226" s="150"/>
      <c r="K226" s="151"/>
    </row>
    <row r="227" spans="2:11" ht="36" customHeight="1" thickBot="1" x14ac:dyDescent="0.45">
      <c r="B227" s="117"/>
      <c r="C227" s="36" t="s">
        <v>163</v>
      </c>
      <c r="D227" s="162"/>
      <c r="E227" s="163"/>
      <c r="F227" s="164"/>
      <c r="G227" s="149"/>
      <c r="H227" s="150"/>
      <c r="I227" s="150"/>
      <c r="J227" s="150"/>
      <c r="K227" s="151"/>
    </row>
    <row r="228" spans="2:11" ht="36" customHeight="1" thickBot="1" x14ac:dyDescent="0.45">
      <c r="B228" s="116"/>
      <c r="C228" s="36" t="s">
        <v>46</v>
      </c>
      <c r="D228" s="168"/>
      <c r="E228" s="169"/>
      <c r="F228" s="170"/>
      <c r="G228" s="108"/>
      <c r="H228" s="109"/>
      <c r="I228" s="109"/>
      <c r="J228" s="109"/>
      <c r="K228" s="110"/>
    </row>
    <row r="229" spans="2:11" ht="22.5" customHeight="1" thickBot="1" x14ac:dyDescent="0.4">
      <c r="B229" s="116"/>
      <c r="C229" s="118" t="s">
        <v>72</v>
      </c>
      <c r="D229" s="109"/>
      <c r="E229" s="119"/>
      <c r="F229" s="109"/>
      <c r="G229" s="108"/>
      <c r="H229" s="109"/>
      <c r="I229" s="109"/>
      <c r="J229" s="109"/>
      <c r="K229" s="110"/>
    </row>
    <row r="230" spans="2:11" ht="18" customHeight="1" thickBot="1" x14ac:dyDescent="0.45">
      <c r="B230" s="116"/>
      <c r="C230" s="37" t="s">
        <v>69</v>
      </c>
      <c r="D230" s="168"/>
      <c r="E230" s="169"/>
      <c r="F230" s="170"/>
      <c r="G230" s="108" t="s">
        <v>174</v>
      </c>
      <c r="H230" s="109"/>
      <c r="I230" s="109"/>
      <c r="J230" s="109"/>
      <c r="K230" s="110"/>
    </row>
    <row r="231" spans="2:11" ht="18" customHeight="1" thickBot="1" x14ac:dyDescent="0.45">
      <c r="B231" s="116"/>
      <c r="C231" s="37" t="s">
        <v>51</v>
      </c>
      <c r="D231" s="168"/>
      <c r="E231" s="169"/>
      <c r="F231" s="170"/>
      <c r="G231" s="108"/>
      <c r="H231" s="109"/>
      <c r="I231" s="109"/>
      <c r="J231" s="109"/>
      <c r="K231" s="110"/>
    </row>
    <row r="232" spans="2:11" ht="18" customHeight="1" thickBot="1" x14ac:dyDescent="0.45">
      <c r="B232" s="116"/>
      <c r="C232" s="37" t="s">
        <v>52</v>
      </c>
      <c r="D232" s="53"/>
      <c r="E232" s="55" t="s">
        <v>54</v>
      </c>
      <c r="F232" s="53"/>
      <c r="G232" s="108"/>
      <c r="H232" s="109"/>
      <c r="I232" s="109"/>
      <c r="J232" s="109"/>
      <c r="K232" s="110"/>
    </row>
    <row r="233" spans="2:11" ht="18" customHeight="1" thickBot="1" x14ac:dyDescent="0.45">
      <c r="B233" s="116"/>
      <c r="C233" s="37" t="s">
        <v>53</v>
      </c>
      <c r="D233" s="168"/>
      <c r="E233" s="169"/>
      <c r="F233" s="170"/>
      <c r="G233" s="108"/>
      <c r="H233" s="109"/>
      <c r="I233" s="109"/>
      <c r="J233" s="109"/>
      <c r="K233" s="110"/>
    </row>
    <row r="234" spans="2:11" ht="18" customHeight="1" thickBot="1" x14ac:dyDescent="0.45">
      <c r="B234" s="116"/>
      <c r="C234" s="38" t="s">
        <v>55</v>
      </c>
      <c r="D234" s="32"/>
      <c r="E234" s="119"/>
      <c r="F234" s="109"/>
      <c r="G234" s="108" t="s">
        <v>175</v>
      </c>
      <c r="H234" s="109"/>
      <c r="I234" s="109"/>
      <c r="J234" s="109"/>
      <c r="K234" s="110"/>
    </row>
    <row r="235" spans="2:11" ht="18" customHeight="1" thickBot="1" x14ac:dyDescent="0.45">
      <c r="B235" s="116"/>
      <c r="C235" s="38" t="s">
        <v>56</v>
      </c>
      <c r="D235" s="168"/>
      <c r="E235" s="169"/>
      <c r="F235" s="170"/>
      <c r="G235" s="108" t="s">
        <v>175</v>
      </c>
      <c r="H235" s="109"/>
      <c r="I235" s="109"/>
      <c r="J235" s="109"/>
      <c r="K235" s="110"/>
    </row>
    <row r="236" spans="2:11" ht="18" customHeight="1" thickBot="1" x14ac:dyDescent="0.45">
      <c r="B236" s="114"/>
      <c r="C236" s="115"/>
      <c r="D236" s="112"/>
      <c r="E236" s="115"/>
      <c r="F236" s="112"/>
      <c r="G236" s="111"/>
      <c r="H236" s="112"/>
      <c r="I236" s="112"/>
      <c r="J236" s="112"/>
      <c r="K236" s="113"/>
    </row>
    <row r="237" spans="2:11" ht="24" customHeight="1" thickBot="1" x14ac:dyDescent="0.45">
      <c r="C237" s="48" t="s">
        <v>75</v>
      </c>
      <c r="G237" s="56"/>
      <c r="K237" s="47" t="s">
        <v>75</v>
      </c>
    </row>
    <row r="238" spans="2:11" ht="18" customHeight="1" thickBot="1" x14ac:dyDescent="0.45">
      <c r="B238" s="65" t="s">
        <v>90</v>
      </c>
      <c r="C238" s="66" t="s">
        <v>113</v>
      </c>
      <c r="D238" s="67" t="s">
        <v>104</v>
      </c>
      <c r="E238" s="68"/>
      <c r="F238" s="69"/>
      <c r="G238" s="70"/>
      <c r="H238" s="69"/>
      <c r="I238" s="69"/>
      <c r="J238" s="69"/>
      <c r="K238" s="71"/>
    </row>
    <row r="239" spans="2:11" ht="18" customHeight="1" thickBot="1" x14ac:dyDescent="0.45">
      <c r="B239" s="81"/>
      <c r="C239" s="43" t="s">
        <v>0</v>
      </c>
      <c r="D239" s="26" t="s">
        <v>70</v>
      </c>
      <c r="E239" s="43" t="s">
        <v>1</v>
      </c>
      <c r="F239" s="40"/>
      <c r="G239" s="72" t="s">
        <v>169</v>
      </c>
      <c r="H239" s="73"/>
      <c r="I239" s="73"/>
      <c r="J239" s="73"/>
      <c r="K239" s="74"/>
    </row>
    <row r="240" spans="2:11" ht="18" customHeight="1" thickBot="1" x14ac:dyDescent="0.45">
      <c r="B240" s="81"/>
      <c r="C240" s="44" t="s">
        <v>37</v>
      </c>
      <c r="D240" s="168"/>
      <c r="E240" s="169"/>
      <c r="F240" s="170"/>
      <c r="G240" s="72" t="s">
        <v>170</v>
      </c>
      <c r="H240" s="73"/>
      <c r="I240" s="73"/>
      <c r="J240" s="73"/>
      <c r="K240" s="74"/>
    </row>
    <row r="241" spans="2:11" ht="18" customHeight="1" thickBot="1" x14ac:dyDescent="0.45">
      <c r="B241" s="81"/>
      <c r="C241" s="44" t="s">
        <v>38</v>
      </c>
      <c r="D241" s="31" t="s">
        <v>70</v>
      </c>
      <c r="E241" s="75"/>
      <c r="F241" s="73"/>
      <c r="G241" s="72"/>
      <c r="H241" s="73"/>
      <c r="I241" s="73"/>
      <c r="J241" s="73"/>
      <c r="K241" s="74"/>
    </row>
    <row r="242" spans="2:11" ht="18" customHeight="1" thickBot="1" x14ac:dyDescent="0.45">
      <c r="B242" s="81"/>
      <c r="C242" s="44" t="s">
        <v>39</v>
      </c>
      <c r="D242" s="168" t="s">
        <v>71</v>
      </c>
      <c r="E242" s="169"/>
      <c r="F242" s="170"/>
      <c r="G242" s="72"/>
      <c r="H242" s="73"/>
      <c r="I242" s="73"/>
      <c r="J242" s="73"/>
      <c r="K242" s="74"/>
    </row>
    <row r="243" spans="2:11" ht="18" customHeight="1" thickBot="1" x14ac:dyDescent="0.45">
      <c r="B243" s="81"/>
      <c r="C243" s="44" t="s">
        <v>2</v>
      </c>
      <c r="D243" s="32"/>
      <c r="E243" s="44" t="s">
        <v>3</v>
      </c>
      <c r="F243" s="26"/>
      <c r="G243" s="72"/>
      <c r="H243" s="73"/>
      <c r="I243" s="73"/>
      <c r="J243" s="73"/>
      <c r="K243" s="74"/>
    </row>
    <row r="244" spans="2:11" ht="18" customHeight="1" thickBot="1" x14ac:dyDescent="0.45">
      <c r="B244" s="81"/>
      <c r="C244" s="44" t="s">
        <v>7</v>
      </c>
      <c r="D244" s="168"/>
      <c r="E244" s="169"/>
      <c r="F244" s="170"/>
      <c r="G244" s="72" t="s">
        <v>171</v>
      </c>
      <c r="H244" s="73"/>
      <c r="I244" s="73"/>
      <c r="J244" s="73"/>
      <c r="K244" s="74"/>
    </row>
    <row r="245" spans="2:11" ht="18" customHeight="1" thickBot="1" x14ac:dyDescent="0.45">
      <c r="B245" s="81"/>
      <c r="C245" s="44" t="s">
        <v>68</v>
      </c>
      <c r="D245" s="168"/>
      <c r="E245" s="169"/>
      <c r="F245" s="170"/>
      <c r="G245" s="72" t="s">
        <v>172</v>
      </c>
      <c r="H245" s="73"/>
      <c r="I245" s="73"/>
      <c r="J245" s="73"/>
      <c r="K245" s="74"/>
    </row>
    <row r="246" spans="2:11" ht="18" customHeight="1" thickBot="1" x14ac:dyDescent="0.45">
      <c r="B246" s="81"/>
      <c r="C246" s="44" t="s">
        <v>4</v>
      </c>
      <c r="D246" s="168"/>
      <c r="E246" s="169"/>
      <c r="F246" s="170"/>
      <c r="G246" s="72"/>
      <c r="H246" s="73"/>
      <c r="I246" s="73"/>
      <c r="J246" s="73"/>
      <c r="K246" s="74"/>
    </row>
    <row r="247" spans="2:11" ht="18" customHeight="1" thickBot="1" x14ac:dyDescent="0.45">
      <c r="B247" s="81"/>
      <c r="C247" s="44" t="s">
        <v>5</v>
      </c>
      <c r="D247" s="32"/>
      <c r="E247" s="75"/>
      <c r="F247" s="73"/>
      <c r="G247" s="72" t="s">
        <v>171</v>
      </c>
      <c r="H247" s="73"/>
      <c r="I247" s="73"/>
      <c r="J247" s="73"/>
      <c r="K247" s="74"/>
    </row>
    <row r="248" spans="2:11" ht="18" customHeight="1" thickBot="1" x14ac:dyDescent="0.45">
      <c r="B248" s="81"/>
      <c r="C248" s="44" t="s">
        <v>6</v>
      </c>
      <c r="D248" s="168"/>
      <c r="E248" s="169"/>
      <c r="F248" s="170"/>
      <c r="G248" s="72"/>
      <c r="H248" s="73"/>
      <c r="I248" s="73"/>
      <c r="J248" s="73"/>
      <c r="K248" s="74"/>
    </row>
    <row r="249" spans="2:11" ht="18" customHeight="1" thickBot="1" x14ac:dyDescent="0.45">
      <c r="B249" s="81"/>
      <c r="C249" s="44" t="s">
        <v>48</v>
      </c>
      <c r="D249" s="32"/>
      <c r="E249" s="44" t="s">
        <v>49</v>
      </c>
      <c r="F249" s="26"/>
      <c r="G249" s="72" t="s">
        <v>171</v>
      </c>
      <c r="H249" s="73"/>
      <c r="I249" s="73"/>
      <c r="J249" s="73"/>
      <c r="K249" s="74"/>
    </row>
    <row r="250" spans="2:11" ht="18" customHeight="1" thickBot="1" x14ac:dyDescent="0.45">
      <c r="B250" s="81"/>
      <c r="C250" s="44" t="s">
        <v>50</v>
      </c>
      <c r="D250" s="168"/>
      <c r="E250" s="169"/>
      <c r="F250" s="170"/>
      <c r="G250" s="72" t="s">
        <v>173</v>
      </c>
      <c r="H250" s="73"/>
      <c r="I250" s="73"/>
      <c r="J250" s="73"/>
      <c r="K250" s="74"/>
    </row>
    <row r="251" spans="2:11" ht="18" customHeight="1" thickBot="1" x14ac:dyDescent="0.45">
      <c r="B251" s="83"/>
      <c r="C251" s="34" t="s">
        <v>74</v>
      </c>
      <c r="D251" s="168" t="s">
        <v>70</v>
      </c>
      <c r="E251" s="169"/>
      <c r="F251" s="170"/>
      <c r="G251" s="72"/>
      <c r="H251" s="73"/>
      <c r="I251" s="73"/>
      <c r="J251" s="73"/>
      <c r="K251" s="74"/>
    </row>
    <row r="252" spans="2:11" ht="17.25" customHeight="1" thickBot="1" x14ac:dyDescent="0.45">
      <c r="B252" s="83"/>
      <c r="C252" s="34" t="s">
        <v>164</v>
      </c>
      <c r="D252" s="162" t="s">
        <v>70</v>
      </c>
      <c r="E252" s="163"/>
      <c r="F252" s="164"/>
      <c r="G252" s="159" t="s">
        <v>166</v>
      </c>
      <c r="H252" s="160"/>
      <c r="I252" s="160"/>
      <c r="J252" s="160"/>
      <c r="K252" s="161"/>
    </row>
    <row r="253" spans="2:11" ht="36" customHeight="1" thickBot="1" x14ac:dyDescent="0.45">
      <c r="B253" s="83"/>
      <c r="C253" s="34" t="s">
        <v>163</v>
      </c>
      <c r="D253" s="162"/>
      <c r="E253" s="163"/>
      <c r="F253" s="164"/>
      <c r="G253" s="159"/>
      <c r="H253" s="160"/>
      <c r="I253" s="160"/>
      <c r="J253" s="160"/>
      <c r="K253" s="161"/>
    </row>
    <row r="254" spans="2:11" ht="36" customHeight="1" thickBot="1" x14ac:dyDescent="0.45">
      <c r="B254" s="81"/>
      <c r="C254" s="44" t="s">
        <v>46</v>
      </c>
      <c r="D254" s="168"/>
      <c r="E254" s="169"/>
      <c r="F254" s="170"/>
      <c r="G254" s="72"/>
      <c r="H254" s="73"/>
      <c r="I254" s="73"/>
      <c r="J254" s="73"/>
      <c r="K254" s="74"/>
    </row>
    <row r="255" spans="2:11" ht="22.5" customHeight="1" thickBot="1" x14ac:dyDescent="0.4">
      <c r="B255" s="81"/>
      <c r="C255" s="82" t="s">
        <v>72</v>
      </c>
      <c r="D255" s="73"/>
      <c r="E255" s="75"/>
      <c r="F255" s="73"/>
      <c r="G255" s="72"/>
      <c r="H255" s="73"/>
      <c r="I255" s="73"/>
      <c r="J255" s="73"/>
      <c r="K255" s="74"/>
    </row>
    <row r="256" spans="2:11" ht="18" customHeight="1" thickBot="1" x14ac:dyDescent="0.45">
      <c r="B256" s="81"/>
      <c r="C256" s="30" t="s">
        <v>69</v>
      </c>
      <c r="D256" s="168"/>
      <c r="E256" s="169"/>
      <c r="F256" s="170"/>
      <c r="G256" s="72" t="s">
        <v>174</v>
      </c>
      <c r="H256" s="73"/>
      <c r="I256" s="73"/>
      <c r="J256" s="73"/>
      <c r="K256" s="74"/>
    </row>
    <row r="257" spans="2:11" ht="18" customHeight="1" thickBot="1" x14ac:dyDescent="0.45">
      <c r="B257" s="81"/>
      <c r="C257" s="30" t="s">
        <v>51</v>
      </c>
      <c r="D257" s="168"/>
      <c r="E257" s="169"/>
      <c r="F257" s="170"/>
      <c r="G257" s="72"/>
      <c r="H257" s="73"/>
      <c r="I257" s="73"/>
      <c r="J257" s="73"/>
      <c r="K257" s="74"/>
    </row>
    <row r="258" spans="2:11" ht="18" customHeight="1" thickBot="1" x14ac:dyDescent="0.45">
      <c r="B258" s="81"/>
      <c r="C258" s="30" t="s">
        <v>52</v>
      </c>
      <c r="D258" s="53"/>
      <c r="E258" s="54" t="s">
        <v>54</v>
      </c>
      <c r="F258" s="53"/>
      <c r="G258" s="72"/>
      <c r="H258" s="73"/>
      <c r="I258" s="73"/>
      <c r="J258" s="73"/>
      <c r="K258" s="74"/>
    </row>
    <row r="259" spans="2:11" ht="18" customHeight="1" thickBot="1" x14ac:dyDescent="0.45">
      <c r="B259" s="81"/>
      <c r="C259" s="30" t="s">
        <v>53</v>
      </c>
      <c r="D259" s="168"/>
      <c r="E259" s="169"/>
      <c r="F259" s="170"/>
      <c r="G259" s="72"/>
      <c r="H259" s="73"/>
      <c r="I259" s="73"/>
      <c r="J259" s="73"/>
      <c r="K259" s="74"/>
    </row>
    <row r="260" spans="2:11" ht="18" customHeight="1" thickBot="1" x14ac:dyDescent="0.45">
      <c r="B260" s="81"/>
      <c r="C260" s="39" t="s">
        <v>55</v>
      </c>
      <c r="D260" s="32"/>
      <c r="E260" s="75"/>
      <c r="F260" s="73"/>
      <c r="G260" s="72" t="s">
        <v>175</v>
      </c>
      <c r="H260" s="73"/>
      <c r="I260" s="73"/>
      <c r="J260" s="73"/>
      <c r="K260" s="74"/>
    </row>
    <row r="261" spans="2:11" ht="18" customHeight="1" thickBot="1" x14ac:dyDescent="0.45">
      <c r="B261" s="81"/>
      <c r="C261" s="39" t="s">
        <v>56</v>
      </c>
      <c r="D261" s="168"/>
      <c r="E261" s="169"/>
      <c r="F261" s="170"/>
      <c r="G261" s="72" t="s">
        <v>175</v>
      </c>
      <c r="H261" s="73"/>
      <c r="I261" s="73"/>
      <c r="J261" s="73"/>
      <c r="K261" s="74"/>
    </row>
    <row r="262" spans="2:11" ht="18" customHeight="1" thickBot="1" x14ac:dyDescent="0.45">
      <c r="B262" s="79"/>
      <c r="C262" s="80"/>
      <c r="D262" s="77"/>
      <c r="E262" s="80"/>
      <c r="F262" s="77"/>
      <c r="G262" s="77"/>
      <c r="H262" s="77"/>
      <c r="I262" s="77"/>
      <c r="J262" s="77"/>
      <c r="K262" s="78"/>
    </row>
    <row r="263" spans="2:11" ht="24" customHeight="1" x14ac:dyDescent="0.4">
      <c r="C263" s="48" t="s">
        <v>75</v>
      </c>
      <c r="K263" s="47" t="s">
        <v>75</v>
      </c>
    </row>
  </sheetData>
  <mergeCells count="159">
    <mergeCell ref="D27:F27"/>
    <mergeCell ref="D25:F25"/>
    <mergeCell ref="D20:F20"/>
    <mergeCell ref="D222:F222"/>
    <mergeCell ref="D224:F224"/>
    <mergeCell ref="D225:F225"/>
    <mergeCell ref="D228:F228"/>
    <mergeCell ref="D230:F230"/>
    <mergeCell ref="D188:F188"/>
    <mergeCell ref="D192:F192"/>
    <mergeCell ref="D136:F136"/>
    <mergeCell ref="D183:F183"/>
    <mergeCell ref="D179:F179"/>
    <mergeCell ref="D178:F178"/>
    <mergeCell ref="D173:F173"/>
    <mergeCell ref="D176:F176"/>
    <mergeCell ref="D172:F172"/>
    <mergeCell ref="D170:F170"/>
    <mergeCell ref="D168:F168"/>
    <mergeCell ref="D167:F167"/>
    <mergeCell ref="D166:F166"/>
    <mergeCell ref="D162:F162"/>
    <mergeCell ref="D124:F124"/>
    <mergeCell ref="D146:F146"/>
    <mergeCell ref="D261:F261"/>
    <mergeCell ref="D257:F257"/>
    <mergeCell ref="D256:F256"/>
    <mergeCell ref="D254:F254"/>
    <mergeCell ref="D251:F251"/>
    <mergeCell ref="D250:F250"/>
    <mergeCell ref="D248:F248"/>
    <mergeCell ref="D246:F246"/>
    <mergeCell ref="D245:F245"/>
    <mergeCell ref="D252:F252"/>
    <mergeCell ref="D157:F157"/>
    <mergeCell ref="D153:F153"/>
    <mergeCell ref="D152:F152"/>
    <mergeCell ref="D150:F150"/>
    <mergeCell ref="D147:F147"/>
    <mergeCell ref="D244:F244"/>
    <mergeCell ref="D240:F240"/>
    <mergeCell ref="D214:F214"/>
    <mergeCell ref="D218:F218"/>
    <mergeCell ref="D219:F219"/>
    <mergeCell ref="D220:F220"/>
    <mergeCell ref="D198:F198"/>
    <mergeCell ref="D196:F196"/>
    <mergeCell ref="D193:F193"/>
    <mergeCell ref="D194:F194"/>
    <mergeCell ref="D209:F209"/>
    <mergeCell ref="D205:F205"/>
    <mergeCell ref="D204:F204"/>
    <mergeCell ref="D202:F202"/>
    <mergeCell ref="D199:F199"/>
    <mergeCell ref="D216:F216"/>
    <mergeCell ref="D233:F233"/>
    <mergeCell ref="D231:F231"/>
    <mergeCell ref="D235:F235"/>
    <mergeCell ref="D38:F38"/>
    <mergeCell ref="D126:F126"/>
    <mergeCell ref="D127:F127"/>
    <mergeCell ref="D131:F131"/>
    <mergeCell ref="D121:F121"/>
    <mergeCell ref="D84:F84"/>
    <mergeCell ref="D88:F88"/>
    <mergeCell ref="D89:F89"/>
    <mergeCell ref="D90:F90"/>
    <mergeCell ref="D94:F94"/>
    <mergeCell ref="D92:F92"/>
    <mergeCell ref="D98:F98"/>
    <mergeCell ref="D95:F95"/>
    <mergeCell ref="D100:F100"/>
    <mergeCell ref="D101:F101"/>
    <mergeCell ref="D105:F105"/>
    <mergeCell ref="D115:F115"/>
    <mergeCell ref="D116:F116"/>
    <mergeCell ref="D118:F118"/>
    <mergeCell ref="D120:F120"/>
    <mergeCell ref="D86:F86"/>
    <mergeCell ref="D112:F112"/>
    <mergeCell ref="D51:F51"/>
    <mergeCell ref="D77:F77"/>
    <mergeCell ref="D259:F259"/>
    <mergeCell ref="D103:F103"/>
    <mergeCell ref="D129:F129"/>
    <mergeCell ref="D155:F155"/>
    <mergeCell ref="D181:F181"/>
    <mergeCell ref="D207:F207"/>
    <mergeCell ref="D138:F138"/>
    <mergeCell ref="D242:F242"/>
    <mergeCell ref="D164:F164"/>
    <mergeCell ref="D190:F190"/>
    <mergeCell ref="D110:F110"/>
    <mergeCell ref="D114:F114"/>
    <mergeCell ref="D74:F74"/>
    <mergeCell ref="D75:F75"/>
    <mergeCell ref="D79:F79"/>
    <mergeCell ref="D69:F69"/>
    <mergeCell ref="D72:F72"/>
    <mergeCell ref="D66:F66"/>
    <mergeCell ref="D68:F68"/>
    <mergeCell ref="D58:F58"/>
    <mergeCell ref="D6:F6"/>
    <mergeCell ref="D11:F11"/>
    <mergeCell ref="D12:F12"/>
    <mergeCell ref="D16:F16"/>
    <mergeCell ref="D14:F14"/>
    <mergeCell ref="D10:F10"/>
    <mergeCell ref="D8:F8"/>
    <mergeCell ref="D17:F17"/>
    <mergeCell ref="D18:F18"/>
    <mergeCell ref="G18:K19"/>
    <mergeCell ref="D19:F19"/>
    <mergeCell ref="D44:F44"/>
    <mergeCell ref="G44:K45"/>
    <mergeCell ref="D45:F45"/>
    <mergeCell ref="D70:F70"/>
    <mergeCell ref="G70:K71"/>
    <mergeCell ref="D71:F71"/>
    <mergeCell ref="D22:F22"/>
    <mergeCell ref="D23:F23"/>
    <mergeCell ref="D34:F34"/>
    <mergeCell ref="D60:F60"/>
    <mergeCell ref="D37:F37"/>
    <mergeCell ref="D36:F36"/>
    <mergeCell ref="D40:F40"/>
    <mergeCell ref="D46:F46"/>
    <mergeCell ref="D43:F43"/>
    <mergeCell ref="D62:F62"/>
    <mergeCell ref="D63:F63"/>
    <mergeCell ref="D64:F64"/>
    <mergeCell ref="D42:F42"/>
    <mergeCell ref="D48:F48"/>
    <mergeCell ref="D49:F49"/>
    <mergeCell ref="D53:F53"/>
    <mergeCell ref="D96:F96"/>
    <mergeCell ref="G96:K97"/>
    <mergeCell ref="D97:F97"/>
    <mergeCell ref="D122:F122"/>
    <mergeCell ref="G122:K123"/>
    <mergeCell ref="D123:F123"/>
    <mergeCell ref="D148:F148"/>
    <mergeCell ref="G148:K149"/>
    <mergeCell ref="D149:F149"/>
    <mergeCell ref="D144:F144"/>
    <mergeCell ref="D142:F142"/>
    <mergeCell ref="D141:F141"/>
    <mergeCell ref="D140:F140"/>
    <mergeCell ref="G252:K253"/>
    <mergeCell ref="D253:F253"/>
    <mergeCell ref="D174:F174"/>
    <mergeCell ref="G174:K175"/>
    <mergeCell ref="D175:F175"/>
    <mergeCell ref="D200:F200"/>
    <mergeCell ref="G200:K201"/>
    <mergeCell ref="D201:F201"/>
    <mergeCell ref="D226:F226"/>
    <mergeCell ref="G226:K227"/>
    <mergeCell ref="D227:F227"/>
  </mergeCells>
  <phoneticPr fontId="18"/>
  <dataValidations count="6">
    <dataValidation type="list" errorStyle="warning" allowBlank="1" showInputMessage="1" showErrorMessage="1" sqref="D5" xr:uid="{893C2410-40F9-4B04-A620-38A5DB269654}">
      <formula1>"プルダウンで選択,法人会員,普通会員,非会員,協賛団体会員"</formula1>
    </dataValidation>
    <dataValidation type="list" allowBlank="1" showInputMessage="1" showErrorMessage="1" sqref="D7 D33 D59 D85 D111 D137 D163 D189 D215 D241" xr:uid="{03185FAC-5BF9-42E5-B9B4-72A5A325E644}">
      <formula1>"プルダウンで選択,全講座（4講座）,3講座,2講座,1講座"</formula1>
    </dataValidation>
    <dataValidation type="list" allowBlank="1" showInputMessage="1" showErrorMessage="1" sqref="D31 D57 D83 D109 D135 D161 D187 D213 D239" xr:uid="{2C06645E-A01A-49BB-82CB-7D7F8F03C508}">
      <formula1>"プルダウンで選択,1人目と同,法人会員,普通会員,非会員,協賛団体会員"</formula1>
    </dataValidation>
    <dataValidation type="list" errorStyle="warning" allowBlank="1" showInputMessage="1" showErrorMessage="1" sqref="D173 D225 D147 D121 D95 D69 D199 D43 D251" xr:uid="{90ACBA78-C048-4599-9316-E2358B627878}">
      <formula1>"プルダウンで選択,参加者ごとに発行,全員まとめて発行,その他(1人目とまとめる 等。連絡事項欄に記入ください)"</formula1>
    </dataValidation>
    <dataValidation type="list" errorStyle="warning" allowBlank="1" showInputMessage="1" showErrorMessage="1" sqref="D17:F17" xr:uid="{D9A16DEE-F40C-42C6-9D6A-5E9D003BE5BF}">
      <formula1>"プルダウンで選択,参加者ごとに発行,全員まとめて発行,その他(2人目とまとめる 等。連絡事項欄に記入ください)"</formula1>
    </dataValidation>
    <dataValidation type="list" allowBlank="1" showInputMessage="1" showErrorMessage="1" sqref="D18:F18 D44:F44 D70:F70 D96:F96 D122:F122 D148:F148 D174:F174 D200:F200 D226:F226 D252:F252" xr:uid="{AD23C291-E752-48A5-BD98-8B38A8411C98}">
      <formula1>"プルダウンで選択,会社（勤務先・所属 住所と同じ）,自宅,その他"</formula1>
    </dataValidation>
  </dataValidations>
  <hyperlinks>
    <hyperlink ref="G1" location="記入欄2人目" display="2人目" xr:uid="{4B81C0DD-B0D8-4A16-A88D-ABB762D4EAF6}"/>
    <hyperlink ref="H1" location="記入欄3人目" display="3人目" xr:uid="{A42250BA-1F8A-408D-A05C-B44712675BD4}"/>
    <hyperlink ref="I1" location="記入欄4人目" display="4人目" xr:uid="{73610BBF-9D2C-4ABA-AE9C-1209EC756622}"/>
    <hyperlink ref="J1" location="記入欄5人目" display="5人目" xr:uid="{8A6BE640-BB32-423F-868A-EEA74290968A}"/>
    <hyperlink ref="K29" location="リンク" display="↑トップへ戻る↑" xr:uid="{139F683F-147A-494A-A248-75C443DC5783}"/>
    <hyperlink ref="I2" location="記入欄9人目" display="9人目" xr:uid="{7782A52D-D5E8-453A-A6C2-53DB81AFB506}"/>
    <hyperlink ref="J2" location="記入欄10人目" display="10人目" xr:uid="{641904CF-48D8-44D2-B7DA-53703F4EE290}"/>
    <hyperlink ref="K1" location="記入欄6人目" display="6人目" xr:uid="{3492D73A-6D7A-4C74-B4D1-660DBEFC1094}"/>
    <hyperlink ref="G2" location="記入欄7人目" display="7人目" xr:uid="{FFEE1B30-F8F2-4E55-AC78-14E59E1CC79F}"/>
    <hyperlink ref="H2" location="記入欄8人目" display="8人目" xr:uid="{7E917642-4F62-4E05-BEE6-8CBC6189ED6C}"/>
    <hyperlink ref="K55" location="リンク" display="↑トップへ戻る↑" xr:uid="{4BD0420D-066D-4018-A6B9-6C10108950EF}"/>
    <hyperlink ref="K81" location="リンク" display="↑トップへ戻る↑" xr:uid="{F331EFA9-EE5E-4974-B120-6DB0A0A7BB52}"/>
    <hyperlink ref="K107" location="リンク" display="↑トップへ戻る↑" xr:uid="{51B71743-2E5A-4A7C-8D15-EF7668C6CD22}"/>
    <hyperlink ref="K133" location="リンク" display="↑トップへ戻る↑" xr:uid="{18EB742D-E199-4AA7-B242-C0B7E14608DD}"/>
    <hyperlink ref="K159" location="リンク" display="↑トップへ戻る↑" xr:uid="{7CD0E265-D802-4C43-9BB0-0FB660F68C9F}"/>
    <hyperlink ref="K185" location="リンク" display="↑トップへ戻る↑" xr:uid="{BB9CF26F-2137-43AD-AF0D-0F51ACEAE82F}"/>
    <hyperlink ref="K211" location="リンク" display="↑トップへ戻る↑" xr:uid="{893C1522-E4D5-4F60-A278-8F5E8EB648A9}"/>
    <hyperlink ref="K237" location="リンク" display="↑トップへ戻る↑" xr:uid="{EB290488-745C-4A1B-9C02-0A4EE3914FE2}"/>
    <hyperlink ref="K263" location="リンク" display="↑トップへ戻る↑" xr:uid="{1E631C23-33BF-41C1-B969-89FDCEF0DA10}"/>
    <hyperlink ref="C237" location="リンク" display="↑トップへ戻る↑" xr:uid="{13087AEA-9D1F-4555-9D9C-8146FD770906}"/>
    <hyperlink ref="C263" location="リンク" display="↑トップへ戻る↑" xr:uid="{4FDF4169-2A82-4132-8894-47D4C323CC3F}"/>
    <hyperlink ref="C211" location="リンク" display="↑トップへ戻る↑" xr:uid="{EBAB884C-7260-4B29-993B-02E5B8A148A3}"/>
    <hyperlink ref="C185" location="リンク" display="↑トップへ戻る↑" xr:uid="{65E1AEE2-54E0-486C-B56C-75E7EC469330}"/>
    <hyperlink ref="C159" location="リンク" display="↑トップへ戻る↑" xr:uid="{1329DD12-83DC-470F-A731-E012D743D1BA}"/>
    <hyperlink ref="C133" location="リンク" display="↑トップへ戻る↑" xr:uid="{F7AC4A27-6C83-4A99-8AD6-687224C8EB2D}"/>
    <hyperlink ref="C107" location="リンク" display="↑トップへ戻る↑" xr:uid="{61355445-D711-403B-A9A2-59D9D6BB8A05}"/>
    <hyperlink ref="C81" location="リンク" display="↑トップへ戻る↑" xr:uid="{E5CF12F8-5CE6-403E-B4BF-7328F832A0C9}"/>
    <hyperlink ref="C55" location="リンク" display="↑トップへ戻る↑" xr:uid="{0E9A1D56-EB30-49E1-B872-229EA460BF8D}"/>
    <hyperlink ref="C29" location="リンク" display="↑トップへ戻る↑" xr:uid="{066AD9A4-4AAA-4580-A355-68B8EB0C5CAC}"/>
  </hyperlinks>
  <pageMargins left="0.23622047244094491" right="0.23622047244094491" top="0.6692913385826772" bottom="0.59055118110236227" header="0.31496062992125984" footer="0.31496062992125984"/>
  <pageSetup paperSize="9" scale="97" fitToHeight="0" orientation="landscape" r:id="rId1"/>
  <headerFooter>
    <oddHeader>&amp;L第43回安全工学セミナー 参加申込書</oddHeader>
  </headerFooter>
  <rowBreaks count="10" manualBreakCount="10">
    <brk id="3" max="16383" man="1"/>
    <brk id="29" max="16383" man="1"/>
    <brk id="55" max="16383" man="1"/>
    <brk id="81" max="16383" man="1"/>
    <brk id="107" max="16383" man="1"/>
    <brk id="133" max="16383" man="1"/>
    <brk id="159" max="16383" man="1"/>
    <brk id="185" max="16383" man="1"/>
    <brk id="211" max="16383" man="1"/>
    <brk id="237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98ACF4-AB82-4B79-AACA-A21CCFD20619}">
          <x14:formula1>
            <xm:f>リスト!$A$2:$A$17</xm:f>
          </x14:formula1>
          <xm:sqref>D242:F242 D216:F216 D190:F190 D164:F164 D138:F138 D112:F112 D86:F86 D60:F60 D34:F34 D8:F8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zoomScale="55" zoomScaleNormal="55" workbookViewId="0"/>
  </sheetViews>
  <sheetFormatPr defaultRowHeight="18.75" x14ac:dyDescent="0.4"/>
  <cols>
    <col min="1" max="1" width="9.125" style="5" bestFit="1" customWidth="1"/>
    <col min="2" max="2" width="9.375" style="5" customWidth="1"/>
    <col min="3" max="3" width="9.25" style="5" bestFit="1" customWidth="1"/>
    <col min="4" max="4" width="17" style="5" customWidth="1"/>
    <col min="5" max="5" width="15.5" style="5" customWidth="1"/>
    <col min="6" max="6" width="77" style="5" bestFit="1" customWidth="1"/>
    <col min="7" max="7" width="13.875" style="5" customWidth="1"/>
    <col min="8" max="8" width="17.25" style="5" bestFit="1" customWidth="1"/>
    <col min="9" max="9" width="20.375" style="5" bestFit="1" customWidth="1"/>
    <col min="10" max="10" width="31.75" style="5" customWidth="1"/>
    <col min="11" max="11" width="11.375" style="5" customWidth="1"/>
    <col min="12" max="12" width="9" style="5"/>
    <col min="13" max="13" width="28.125" style="5" customWidth="1"/>
    <col min="14" max="15" width="14" style="5" bestFit="1" customWidth="1"/>
    <col min="16" max="17" width="23.625" style="5" customWidth="1"/>
    <col min="18" max="18" width="25.875" style="5" customWidth="1"/>
    <col min="19" max="20" width="38" style="5" customWidth="1"/>
    <col min="21" max="21" width="33.375" style="5" customWidth="1"/>
    <col min="22" max="22" width="13" style="5" bestFit="1" customWidth="1"/>
    <col min="23" max="23" width="12.625" style="5" bestFit="1" customWidth="1"/>
    <col min="24" max="24" width="24.25" style="5" bestFit="1" customWidth="1"/>
    <col min="25" max="25" width="13.375" style="5" customWidth="1"/>
    <col min="26" max="26" width="12" style="5" customWidth="1"/>
    <col min="27" max="27" width="22.375" style="5" customWidth="1"/>
    <col min="28" max="28" width="15.875" style="5" bestFit="1" customWidth="1"/>
    <col min="29" max="16384" width="9" style="5"/>
  </cols>
  <sheetData>
    <row r="1" spans="1:28" ht="27" customHeight="1" x14ac:dyDescent="0.4">
      <c r="B1" s="2" t="s">
        <v>23</v>
      </c>
      <c r="C1" s="3"/>
      <c r="D1" s="3"/>
      <c r="E1" s="3"/>
      <c r="F1" s="3"/>
      <c r="J1" s="3"/>
      <c r="K1" s="3"/>
      <c r="L1" s="3"/>
      <c r="M1" s="3"/>
      <c r="N1" s="3"/>
      <c r="O1" s="3"/>
      <c r="P1" s="3"/>
      <c r="Q1" s="3"/>
      <c r="U1" s="8" t="s">
        <v>22</v>
      </c>
      <c r="V1" s="9"/>
      <c r="W1" s="9"/>
      <c r="X1" s="9"/>
      <c r="Y1" s="9"/>
      <c r="Z1" s="7" t="s">
        <v>36</v>
      </c>
      <c r="AA1" s="10"/>
    </row>
    <row r="2" spans="1:28" s="1" customFormat="1" ht="56.25" customHeight="1" x14ac:dyDescent="0.4">
      <c r="A2" s="12"/>
      <c r="B2" s="13" t="s">
        <v>0</v>
      </c>
      <c r="C2" s="13" t="s">
        <v>1</v>
      </c>
      <c r="D2" s="13" t="s">
        <v>37</v>
      </c>
      <c r="E2" s="13" t="s">
        <v>38</v>
      </c>
      <c r="F2" s="13" t="s">
        <v>39</v>
      </c>
      <c r="G2" s="13" t="s">
        <v>2</v>
      </c>
      <c r="H2" s="13" t="s">
        <v>3</v>
      </c>
      <c r="I2" s="13" t="s">
        <v>7</v>
      </c>
      <c r="J2" s="13" t="s">
        <v>26</v>
      </c>
      <c r="K2" s="13" t="s">
        <v>4</v>
      </c>
      <c r="L2" s="13" t="s">
        <v>5</v>
      </c>
      <c r="M2" s="13" t="s">
        <v>6</v>
      </c>
      <c r="N2" s="13" t="s">
        <v>27</v>
      </c>
      <c r="O2" s="13" t="s">
        <v>28</v>
      </c>
      <c r="P2" s="13" t="s">
        <v>44</v>
      </c>
      <c r="Q2" s="13" t="s">
        <v>74</v>
      </c>
      <c r="R2" s="13" t="s">
        <v>162</v>
      </c>
      <c r="S2" s="13" t="s">
        <v>163</v>
      </c>
      <c r="T2" s="13" t="s">
        <v>46</v>
      </c>
      <c r="U2" s="14" t="s">
        <v>29</v>
      </c>
      <c r="V2" s="14" t="s">
        <v>30</v>
      </c>
      <c r="W2" s="14" t="s">
        <v>31</v>
      </c>
      <c r="X2" s="14" t="s">
        <v>32</v>
      </c>
      <c r="Y2" s="14" t="s">
        <v>33</v>
      </c>
      <c r="Z2" s="15" t="s">
        <v>34</v>
      </c>
      <c r="AA2" s="15" t="s">
        <v>35</v>
      </c>
    </row>
    <row r="3" spans="1:28" ht="39" customHeight="1" x14ac:dyDescent="0.4">
      <c r="A3" s="16" t="s">
        <v>24</v>
      </c>
      <c r="B3" s="16" t="s">
        <v>25</v>
      </c>
      <c r="C3" s="17">
        <v>9999</v>
      </c>
      <c r="D3" s="17"/>
      <c r="E3" s="17" t="s">
        <v>57</v>
      </c>
      <c r="F3" s="42" t="s">
        <v>73</v>
      </c>
      <c r="G3" s="18" t="s">
        <v>8</v>
      </c>
      <c r="H3" s="18" t="s">
        <v>9</v>
      </c>
      <c r="I3" s="18" t="s">
        <v>16</v>
      </c>
      <c r="J3" s="19" t="s">
        <v>10</v>
      </c>
      <c r="K3" s="18" t="s">
        <v>11</v>
      </c>
      <c r="L3" s="20" t="s">
        <v>12</v>
      </c>
      <c r="M3" s="19" t="s">
        <v>13</v>
      </c>
      <c r="N3" s="20" t="s">
        <v>14</v>
      </c>
      <c r="O3" s="20" t="s">
        <v>15</v>
      </c>
      <c r="P3" s="21" t="s">
        <v>45</v>
      </c>
      <c r="Q3" s="21"/>
      <c r="R3" s="19"/>
      <c r="S3" s="19"/>
      <c r="T3" s="19"/>
      <c r="U3" s="18" t="s">
        <v>17</v>
      </c>
      <c r="V3" s="18" t="s">
        <v>18</v>
      </c>
      <c r="W3" s="18" t="s">
        <v>19</v>
      </c>
      <c r="X3" s="18" t="s">
        <v>20</v>
      </c>
      <c r="Y3" s="20" t="s">
        <v>21</v>
      </c>
      <c r="Z3" s="20"/>
      <c r="AA3" s="18"/>
      <c r="AB3" s="6"/>
    </row>
    <row r="4" spans="1:28" ht="39" customHeight="1" x14ac:dyDescent="0.4">
      <c r="A4" s="22" t="s">
        <v>93</v>
      </c>
      <c r="B4" s="128" t="str">
        <f>INDEX(記入欄1人目,1,2)&amp; ""</f>
        <v>プルダウンで選択</v>
      </c>
      <c r="C4" s="41" t="str">
        <f>INDEX(記入欄1人目,1,4)&amp; ""</f>
        <v/>
      </c>
      <c r="D4" s="122" t="str">
        <f>INDEX(記入欄1人目,2,2)&amp; ""</f>
        <v/>
      </c>
      <c r="E4" s="41" t="str">
        <f>INDEX(記入欄1人目,3,2)&amp; ""</f>
        <v>プルダウンで選択</v>
      </c>
      <c r="F4" s="41" t="str">
        <f>INDEX(記入欄1人目,4,2)&amp; ""</f>
        <v>プルダウンで選択</v>
      </c>
      <c r="G4" s="126" t="str">
        <f>INDEX(記入欄1人目,5,2)&amp; ""</f>
        <v/>
      </c>
      <c r="H4" s="126" t="str">
        <f>INDEX(記入欄1人目,5,4)&amp; ""</f>
        <v/>
      </c>
      <c r="I4" s="122" t="str">
        <f>INDEX(記入欄1人目,6,2)&amp; ""</f>
        <v/>
      </c>
      <c r="J4" s="122" t="str">
        <f>INDEX(記入欄1人目,7,2)&amp; ""</f>
        <v/>
      </c>
      <c r="K4" s="122" t="str">
        <f>INDEX(記入欄1人目,8,2)&amp; ""</f>
        <v/>
      </c>
      <c r="L4" s="122" t="str">
        <f>INDEX(記入欄1人目,9,2)&amp; ""</f>
        <v/>
      </c>
      <c r="M4" s="122" t="str">
        <f>INDEX(記入欄1人目,10,2)&amp; ""</f>
        <v/>
      </c>
      <c r="N4" s="122" t="str">
        <f>INDEX(記入欄1人目,11,2)&amp; ""</f>
        <v/>
      </c>
      <c r="O4" s="122" t="str">
        <f>INDEX(記入欄1人目,11,4)&amp; ""</f>
        <v/>
      </c>
      <c r="P4" s="122" t="str">
        <f>INDEX(記入欄1人目,12,2)&amp; ""</f>
        <v/>
      </c>
      <c r="Q4" s="123" t="str">
        <f>INDEX(記入欄1人目,13,2)&amp; ""</f>
        <v>プルダウンで選択</v>
      </c>
      <c r="R4" s="123" t="str">
        <f>INDEX(記入欄1人目,14,2)&amp; ""</f>
        <v>プルダウンで選択</v>
      </c>
      <c r="S4" s="123" t="str">
        <f>INDEX(記入欄1人目,15,2)&amp; ""</f>
        <v/>
      </c>
      <c r="T4" s="123" t="str">
        <f>INDEX(記入欄1人目,16,2)&amp; ""</f>
        <v/>
      </c>
      <c r="U4" s="123" t="str">
        <f>INDEX(記入欄1人目,18,2)&amp; ""</f>
        <v/>
      </c>
      <c r="V4" s="123" t="str">
        <f>INDEX(記入欄1人目,19,2)&amp; ""</f>
        <v/>
      </c>
      <c r="W4" s="123" t="str">
        <f>INDEX(記入欄1人目,20,2)&amp; ""</f>
        <v/>
      </c>
      <c r="X4" s="123" t="str">
        <f>INDEX(記入欄1人目,21,2)&amp; ""</f>
        <v/>
      </c>
      <c r="Y4" s="123" t="str">
        <f>INDEX(記入欄1人目,20,4)&amp; ""</f>
        <v/>
      </c>
      <c r="Z4" s="123" t="str">
        <f>INDEX(記入欄1人目,22,2)&amp; ""</f>
        <v/>
      </c>
      <c r="AA4" s="123" t="str">
        <f>INDEX(記入欄1人目,23,2)&amp; ""</f>
        <v/>
      </c>
    </row>
    <row r="5" spans="1:28" ht="39" customHeight="1" x14ac:dyDescent="0.4">
      <c r="A5" s="23" t="s">
        <v>94</v>
      </c>
      <c r="B5" s="128" t="str">
        <f>INDEX(記入欄2人目,1,2)&amp; ""</f>
        <v>プルダウンで選択</v>
      </c>
      <c r="C5" s="41" t="str">
        <f>INDEX(記入欄2人目,1,4)&amp; ""</f>
        <v/>
      </c>
      <c r="D5" s="122" t="str">
        <f>INDEX(記入欄2人目,2,2)&amp; ""</f>
        <v/>
      </c>
      <c r="E5" s="41" t="str">
        <f>INDEX(記入欄2人目,3,2)&amp; ""</f>
        <v>プルダウンで選択</v>
      </c>
      <c r="F5" s="41" t="str">
        <f>INDEX(記入欄2人目,4,2)&amp; ""</f>
        <v>プルダウンで選択</v>
      </c>
      <c r="G5" s="127" t="str">
        <f>INDEX(記入欄2人目,5,2)&amp; ""</f>
        <v/>
      </c>
      <c r="H5" s="126" t="str">
        <f>INDEX(記入欄2人目,5,4)&amp; ""</f>
        <v/>
      </c>
      <c r="I5" s="127" t="str">
        <f>INDEX(記入欄2人目,6,2)&amp; ""</f>
        <v/>
      </c>
      <c r="J5" s="4" t="str">
        <f>INDEX(記入欄2人目,7,2)&amp; ""</f>
        <v/>
      </c>
      <c r="K5" s="4" t="str">
        <f>INDEX(記入欄2人目,8,2)&amp; ""</f>
        <v/>
      </c>
      <c r="L5" s="124" t="str">
        <f>INDEX(記入欄2人目,9,2)&amp; ""</f>
        <v/>
      </c>
      <c r="M5" s="4" t="str">
        <f>INDEX(記入欄2人目,10,2)&amp; ""</f>
        <v/>
      </c>
      <c r="N5" s="124" t="str">
        <f>INDEX(記入欄2人目,11,2)&amp; ""</f>
        <v/>
      </c>
      <c r="O5" s="124" t="str">
        <f>INDEX(記入欄2人目,11,4)&amp; ""</f>
        <v/>
      </c>
      <c r="P5" s="124" t="str">
        <f>INDEX(記入欄2人目,12,2)&amp; ""</f>
        <v/>
      </c>
      <c r="Q5" s="4" t="str">
        <f>INDEX(記入欄2人目,13,2)&amp; ""</f>
        <v>プルダウンで選択</v>
      </c>
      <c r="R5" s="123" t="str">
        <f>INDEX(記入欄2人目,14,2)&amp; ""</f>
        <v>プルダウンで選択</v>
      </c>
      <c r="S5" s="123" t="str">
        <f>INDEX(記入欄2人目,15,2)&amp; ""</f>
        <v/>
      </c>
      <c r="T5" s="123" t="str">
        <f>INDEX(記入欄2人目,16,2)&amp; ""</f>
        <v/>
      </c>
      <c r="U5" s="123" t="str">
        <f>INDEX(記入欄2人目,18,2)&amp; ""</f>
        <v/>
      </c>
      <c r="V5" s="123" t="str">
        <f>INDEX(記入欄2人目,19,2)&amp; ""</f>
        <v/>
      </c>
      <c r="W5" s="123" t="str">
        <f>INDEX(記入欄2人目,20,2)&amp; ""</f>
        <v/>
      </c>
      <c r="X5" s="123" t="str">
        <f>INDEX(記入欄2人目,21,2)&amp; ""</f>
        <v/>
      </c>
      <c r="Y5" s="123" t="str">
        <f>INDEX(記入欄2人目,20,4)&amp; ""</f>
        <v/>
      </c>
      <c r="Z5" s="123" t="str">
        <f>INDEX(記入欄2人目,22,2)&amp; ""</f>
        <v/>
      </c>
      <c r="AA5" s="123" t="str">
        <f>INDEX(記入欄2人目,23,2)&amp; ""</f>
        <v/>
      </c>
    </row>
    <row r="6" spans="1:28" ht="39" customHeight="1" x14ac:dyDescent="0.4">
      <c r="A6" s="23" t="s">
        <v>95</v>
      </c>
      <c r="B6" s="129" t="str">
        <f>INDEX(記入欄3人目,1,2)&amp; ""</f>
        <v>プルダウンで選択</v>
      </c>
      <c r="C6" s="4" t="str">
        <f>INDEX(記入欄3人目,1,4)&amp; ""</f>
        <v/>
      </c>
      <c r="D6" s="127" t="str">
        <f>INDEX(記入欄3人目,2,2)&amp; ""</f>
        <v/>
      </c>
      <c r="E6" s="4" t="str">
        <f>INDEX(記入欄3人目,3,2)&amp; ""</f>
        <v>プルダウンで選択</v>
      </c>
      <c r="F6" s="125" t="str">
        <f>INDEX(記入欄3人目,4,2)&amp; ""</f>
        <v>プルダウンで選択</v>
      </c>
      <c r="G6" s="127" t="str">
        <f>INDEX(記入欄3人目,5,2)&amp; ""</f>
        <v/>
      </c>
      <c r="H6" s="127" t="str">
        <f>INDEX(記入欄3人目,5,4)&amp; ""</f>
        <v/>
      </c>
      <c r="I6" s="127" t="str">
        <f>INDEX(記入欄3人目,6,2)&amp; ""</f>
        <v/>
      </c>
      <c r="J6" s="4" t="str">
        <f>INDEX(記入欄3人目,7,2)&amp; ""</f>
        <v/>
      </c>
      <c r="K6" s="4" t="str">
        <f>INDEX(記入欄3人目,8,2)&amp; ""</f>
        <v/>
      </c>
      <c r="L6" s="4" t="str">
        <f>INDEX(記入欄3人目,9,2)&amp; ""</f>
        <v/>
      </c>
      <c r="M6" s="4" t="str">
        <f>INDEX(記入欄3人目,10,2)&amp; ""</f>
        <v/>
      </c>
      <c r="N6" s="4" t="str">
        <f>INDEX(記入欄3人目,11,2)&amp; ""</f>
        <v/>
      </c>
      <c r="O6" s="4" t="str">
        <f>INDEX(記入欄3人目,11,4)&amp; ""</f>
        <v/>
      </c>
      <c r="P6" s="4" t="str">
        <f>INDEX(記入欄3人目,12,2)&amp; ""</f>
        <v/>
      </c>
      <c r="Q6" s="4" t="str">
        <f>INDEX(記入欄3人目,13,2)&amp; ""</f>
        <v>プルダウンで選択</v>
      </c>
      <c r="R6" s="123" t="str">
        <f>INDEX(記入欄3人目,14,2)&amp; ""</f>
        <v>プルダウンで選択</v>
      </c>
      <c r="S6" s="123" t="str">
        <f>INDEX(記入欄3人目,15,2)&amp; ""</f>
        <v/>
      </c>
      <c r="T6" s="123" t="str">
        <f>INDEX(記入欄3人目,16,2)&amp; ""</f>
        <v/>
      </c>
      <c r="U6" s="123" t="str">
        <f>INDEX(記入欄3人目,18,2)&amp; ""</f>
        <v/>
      </c>
      <c r="V6" s="123" t="str">
        <f>INDEX(記入欄3人目,19,2)&amp; ""</f>
        <v/>
      </c>
      <c r="W6" s="123" t="str">
        <f>INDEX(記入欄3人目,20,2)&amp; ""</f>
        <v/>
      </c>
      <c r="X6" s="123" t="str">
        <f>INDEX(記入欄3人目,21,2)&amp; ""</f>
        <v/>
      </c>
      <c r="Y6" s="123" t="str">
        <f>INDEX(記入欄3人目,20,4)&amp; ""</f>
        <v/>
      </c>
      <c r="Z6" s="123" t="str">
        <f>INDEX(記入欄3人目,22,2)&amp; ""</f>
        <v/>
      </c>
      <c r="AA6" s="123" t="str">
        <f>INDEX(記入欄3人目,23,2)&amp; ""</f>
        <v/>
      </c>
    </row>
    <row r="7" spans="1:28" ht="39" customHeight="1" x14ac:dyDescent="0.4">
      <c r="A7" s="23" t="s">
        <v>96</v>
      </c>
      <c r="B7" s="129" t="str">
        <f>INDEX(記入欄4人目,1,2)&amp; ""</f>
        <v>プルダウンで選択</v>
      </c>
      <c r="C7" s="4" t="str">
        <f>INDEX(記入欄4人目,1,4)&amp; ""</f>
        <v/>
      </c>
      <c r="D7" s="127" t="str">
        <f>INDEX(記入欄4人目,2,2)&amp; ""</f>
        <v/>
      </c>
      <c r="E7" s="4" t="str">
        <f>INDEX(記入欄4人目,3,2)&amp; ""</f>
        <v>プルダウンで選択</v>
      </c>
      <c r="F7" s="125" t="str">
        <f>INDEX(記入欄4人目,4,2)&amp; ""</f>
        <v>プルダウンで選択</v>
      </c>
      <c r="G7" s="127" t="str">
        <f>INDEX(記入欄4人目,5,2)&amp; ""</f>
        <v/>
      </c>
      <c r="H7" s="127" t="str">
        <f>INDEX(記入欄4人目,5,4)&amp; ""</f>
        <v/>
      </c>
      <c r="I7" s="127" t="str">
        <f>INDEX(記入欄4人目,6,2)&amp; ""</f>
        <v/>
      </c>
      <c r="J7" s="4" t="str">
        <f>INDEX(記入欄4人目,7,2)&amp; ""</f>
        <v/>
      </c>
      <c r="K7" s="4" t="str">
        <f>INDEX(記入欄4人目,8,2)&amp; ""</f>
        <v/>
      </c>
      <c r="L7" s="4" t="str">
        <f>INDEX(記入欄4人目,9,2)&amp; ""</f>
        <v/>
      </c>
      <c r="M7" s="4" t="str">
        <f>INDEX(記入欄4人目,10,2)&amp; ""</f>
        <v/>
      </c>
      <c r="N7" s="4" t="str">
        <f>INDEX(記入欄4人目,11,2)&amp; ""</f>
        <v/>
      </c>
      <c r="O7" s="4" t="str">
        <f>INDEX(記入欄4人目,11,4)&amp; ""</f>
        <v/>
      </c>
      <c r="P7" s="4" t="str">
        <f>INDEX(記入欄4人目,12,2)&amp; ""</f>
        <v/>
      </c>
      <c r="Q7" s="4" t="str">
        <f>INDEX(記入欄4人目,13,2)&amp; ""</f>
        <v>プルダウンで選択</v>
      </c>
      <c r="R7" s="123" t="str">
        <f>INDEX(記入欄4人目,14,2)&amp; ""</f>
        <v>プルダウンで選択</v>
      </c>
      <c r="S7" s="123" t="str">
        <f>INDEX(記入欄4人目,15,2)&amp; ""</f>
        <v/>
      </c>
      <c r="T7" s="123" t="str">
        <f>INDEX(記入欄4人目,16,2)&amp; ""</f>
        <v/>
      </c>
      <c r="U7" s="123" t="str">
        <f>INDEX(記入欄4人目,18,2)&amp; ""</f>
        <v/>
      </c>
      <c r="V7" s="123" t="str">
        <f>INDEX(記入欄4人目,19,2)&amp; ""</f>
        <v/>
      </c>
      <c r="W7" s="123" t="str">
        <f>INDEX(記入欄4人目,20,2)&amp; ""</f>
        <v/>
      </c>
      <c r="X7" s="123" t="str">
        <f>INDEX(記入欄4人目,21,2)&amp; ""</f>
        <v/>
      </c>
      <c r="Y7" s="123" t="str">
        <f>INDEX(記入欄4人目,20,4)&amp; ""</f>
        <v/>
      </c>
      <c r="Z7" s="123" t="str">
        <f>INDEX(記入欄4人目,22,2)&amp; ""</f>
        <v/>
      </c>
      <c r="AA7" s="123" t="str">
        <f>INDEX(記入欄4人目,23,2)&amp; ""</f>
        <v/>
      </c>
    </row>
    <row r="8" spans="1:28" ht="39" customHeight="1" x14ac:dyDescent="0.4">
      <c r="A8" s="23" t="s">
        <v>97</v>
      </c>
      <c r="B8" s="129" t="str">
        <f>INDEX(記入欄5人目,1,2)&amp; ""</f>
        <v>プルダウンで選択</v>
      </c>
      <c r="C8" s="4" t="str">
        <f>INDEX(記入欄5人目,1,4)&amp; ""</f>
        <v/>
      </c>
      <c r="D8" s="127" t="str">
        <f>INDEX(記入欄5人目,2,2)&amp; ""</f>
        <v/>
      </c>
      <c r="E8" s="4" t="str">
        <f>INDEX(記入欄5人目,3,2)&amp; ""</f>
        <v>プルダウンで選択</v>
      </c>
      <c r="F8" s="125" t="str">
        <f>INDEX(記入欄5人目,4,2)&amp; ""</f>
        <v>プルダウンで選択</v>
      </c>
      <c r="G8" s="127" t="str">
        <f>INDEX(記入欄5人目,5,2)&amp; ""</f>
        <v/>
      </c>
      <c r="H8" s="127" t="str">
        <f>INDEX(記入欄5人目,5,4)&amp; ""</f>
        <v/>
      </c>
      <c r="I8" s="127" t="str">
        <f>INDEX(記入欄5人目,6,2)&amp; ""</f>
        <v/>
      </c>
      <c r="J8" s="4" t="str">
        <f>INDEX(記入欄5人目,7,2)&amp; ""</f>
        <v/>
      </c>
      <c r="K8" s="4" t="str">
        <f>INDEX(記入欄5人目,8,2)&amp; ""</f>
        <v/>
      </c>
      <c r="L8" s="4" t="str">
        <f>INDEX(記入欄5人目,9,2)&amp; ""</f>
        <v/>
      </c>
      <c r="M8" s="4" t="str">
        <f>INDEX(記入欄5人目,10,2)&amp; ""</f>
        <v/>
      </c>
      <c r="N8" s="4" t="str">
        <f>INDEX(記入欄5人目,11,2)&amp; ""</f>
        <v/>
      </c>
      <c r="O8" s="4" t="str">
        <f>INDEX(記入欄5人目,11,4)&amp; ""</f>
        <v/>
      </c>
      <c r="P8" s="4" t="str">
        <f>INDEX(記入欄5人目,12,2)&amp; ""</f>
        <v/>
      </c>
      <c r="Q8" s="4" t="str">
        <f>INDEX(記入欄5人目,13,2)&amp; ""</f>
        <v>プルダウンで選択</v>
      </c>
      <c r="R8" s="123" t="str">
        <f>INDEX(記入欄5人目,14,2)&amp; ""</f>
        <v>プルダウンで選択</v>
      </c>
      <c r="S8" s="123" t="str">
        <f>INDEX(記入欄5人目,15,2)&amp; ""</f>
        <v/>
      </c>
      <c r="T8" s="123" t="str">
        <f>INDEX(記入欄5人目,16,2)&amp; ""</f>
        <v/>
      </c>
      <c r="U8" s="123" t="str">
        <f>INDEX(記入欄5人目,18,2)&amp; ""</f>
        <v/>
      </c>
      <c r="V8" s="123" t="str">
        <f>INDEX(記入欄5人目,19,2)&amp; ""</f>
        <v/>
      </c>
      <c r="W8" s="123" t="str">
        <f>INDEX(記入欄5人目,20,2)&amp; ""</f>
        <v/>
      </c>
      <c r="X8" s="123" t="str">
        <f>INDEX(記入欄5人目,21,2)&amp; ""</f>
        <v/>
      </c>
      <c r="Y8" s="123" t="str">
        <f>INDEX(記入欄5人目,20,4)&amp; ""</f>
        <v/>
      </c>
      <c r="Z8" s="123" t="str">
        <f>INDEX(記入欄5人目,22,2)&amp; ""</f>
        <v/>
      </c>
      <c r="AA8" s="123" t="str">
        <f>INDEX(記入欄5人目,23,2)&amp; ""</f>
        <v/>
      </c>
    </row>
    <row r="9" spans="1:28" ht="39" customHeight="1" x14ac:dyDescent="0.4">
      <c r="A9" s="23" t="s">
        <v>98</v>
      </c>
      <c r="B9" s="129" t="str">
        <f>INDEX(記入欄6人目,1,2)&amp; ""</f>
        <v>プルダウンで選択</v>
      </c>
      <c r="C9" s="4" t="str">
        <f>INDEX(記入欄6人目,1,4)&amp; ""</f>
        <v/>
      </c>
      <c r="D9" s="127" t="str">
        <f>INDEX(記入欄6人目,2,2)&amp; ""</f>
        <v/>
      </c>
      <c r="E9" s="4" t="str">
        <f>INDEX(記入欄6人目,3,2)&amp; ""</f>
        <v>プルダウンで選択</v>
      </c>
      <c r="F9" s="125" t="str">
        <f>INDEX(記入欄6人目,4,2)&amp; ""</f>
        <v>プルダウンで選択</v>
      </c>
      <c r="G9" s="127" t="str">
        <f>INDEX(記入欄6人目,5,2)&amp; ""</f>
        <v/>
      </c>
      <c r="H9" s="127" t="str">
        <f>INDEX(記入欄6人目,5,4)&amp; ""</f>
        <v/>
      </c>
      <c r="I9" s="127" t="str">
        <f>INDEX(記入欄6人目,6,2)&amp; ""</f>
        <v/>
      </c>
      <c r="J9" s="4" t="str">
        <f>INDEX(記入欄6人目,7,2)&amp; ""</f>
        <v/>
      </c>
      <c r="K9" s="4" t="str">
        <f>INDEX(記入欄6人目,8,2)&amp; ""</f>
        <v/>
      </c>
      <c r="L9" s="4" t="str">
        <f>INDEX(記入欄6人目,9,2)&amp; ""</f>
        <v/>
      </c>
      <c r="M9" s="4" t="str">
        <f>INDEX(記入欄6人目,10,2)&amp; ""</f>
        <v/>
      </c>
      <c r="N9" s="4" t="str">
        <f>INDEX(記入欄6人目,11,2)&amp; ""</f>
        <v/>
      </c>
      <c r="O9" s="4" t="str">
        <f>INDEX(記入欄6人目,11,4)&amp; ""</f>
        <v/>
      </c>
      <c r="P9" s="4" t="str">
        <f>INDEX(記入欄6人目,12,2)&amp; ""</f>
        <v/>
      </c>
      <c r="Q9" s="4" t="str">
        <f>INDEX(記入欄6人目,13,2)&amp; ""</f>
        <v>プルダウンで選択</v>
      </c>
      <c r="R9" s="123" t="str">
        <f>INDEX(記入欄6人目,14,2)&amp; ""</f>
        <v>プルダウンで選択</v>
      </c>
      <c r="S9" s="123" t="str">
        <f>INDEX(記入欄6人目,15,2)&amp; ""</f>
        <v/>
      </c>
      <c r="T9" s="123" t="str">
        <f>INDEX(記入欄6人目,16,2)&amp; ""</f>
        <v/>
      </c>
      <c r="U9" s="123" t="str">
        <f>INDEX(記入欄6人目,18,2)&amp; ""</f>
        <v/>
      </c>
      <c r="V9" s="123" t="str">
        <f>INDEX(記入欄6人目,19,2)&amp; ""</f>
        <v/>
      </c>
      <c r="W9" s="123" t="str">
        <f>INDEX(記入欄6人目,20,2)&amp; ""</f>
        <v/>
      </c>
      <c r="X9" s="123" t="str">
        <f>INDEX(記入欄6人目,21,2)&amp; ""</f>
        <v/>
      </c>
      <c r="Y9" s="123" t="str">
        <f>INDEX(記入欄6人目,20,4)&amp; ""</f>
        <v/>
      </c>
      <c r="Z9" s="123" t="str">
        <f>INDEX(記入欄6人目,22,2)&amp; ""</f>
        <v/>
      </c>
      <c r="AA9" s="123" t="str">
        <f>INDEX(記入欄6人目,23,2)&amp; ""</f>
        <v/>
      </c>
    </row>
    <row r="10" spans="1:28" ht="39" customHeight="1" x14ac:dyDescent="0.4">
      <c r="A10" s="23" t="s">
        <v>99</v>
      </c>
      <c r="B10" s="129" t="str">
        <f>INDEX(記入欄7人目,1,2)&amp; ""</f>
        <v>プルダウンで選択</v>
      </c>
      <c r="C10" s="4" t="str">
        <f>INDEX(記入欄7人目,1,4)&amp; ""</f>
        <v/>
      </c>
      <c r="D10" s="127" t="str">
        <f>INDEX(記入欄7人目,2,2)&amp; ""</f>
        <v/>
      </c>
      <c r="E10" s="4" t="str">
        <f>INDEX(記入欄7人目,3,2)&amp; ""</f>
        <v>プルダウンで選択</v>
      </c>
      <c r="F10" s="125" t="str">
        <f>INDEX(記入欄7人目,4,2)&amp; ""</f>
        <v>プルダウンで選択</v>
      </c>
      <c r="G10" s="127" t="str">
        <f>INDEX(記入欄7人目,5,2)&amp; ""</f>
        <v/>
      </c>
      <c r="H10" s="127" t="str">
        <f>INDEX(記入欄7人目,5,4)&amp; ""</f>
        <v/>
      </c>
      <c r="I10" s="127" t="str">
        <f>INDEX(記入欄7人目,6,2)&amp; ""</f>
        <v/>
      </c>
      <c r="J10" s="4" t="str">
        <f>INDEX(記入欄7人目,7,2)&amp; ""</f>
        <v/>
      </c>
      <c r="K10" s="4" t="str">
        <f>INDEX(記入欄7人目,8,2)&amp; ""</f>
        <v/>
      </c>
      <c r="L10" s="4" t="str">
        <f>INDEX(記入欄7人目,9,2)&amp; ""</f>
        <v/>
      </c>
      <c r="M10" s="4" t="str">
        <f>INDEX(記入欄7人目,10,2)&amp; ""</f>
        <v/>
      </c>
      <c r="N10" s="4" t="str">
        <f>INDEX(記入欄7人目,11,2)&amp; ""</f>
        <v/>
      </c>
      <c r="O10" s="4" t="str">
        <f>INDEX(記入欄7人目,11,4)&amp; ""</f>
        <v/>
      </c>
      <c r="P10" s="4" t="str">
        <f>INDEX(記入欄7人目,12,2)&amp; ""</f>
        <v/>
      </c>
      <c r="Q10" s="4" t="str">
        <f>INDEX(記入欄7人目,13,2)&amp; ""</f>
        <v>プルダウンで選択</v>
      </c>
      <c r="R10" s="123" t="str">
        <f>INDEX(記入欄7人目,14,2)&amp; ""</f>
        <v>プルダウンで選択</v>
      </c>
      <c r="S10" s="123" t="str">
        <f>INDEX(記入欄7人目,15,2)&amp; ""</f>
        <v/>
      </c>
      <c r="T10" s="123" t="str">
        <f>INDEX(記入欄7人目,16,2)&amp; ""</f>
        <v/>
      </c>
      <c r="U10" s="123" t="str">
        <f>INDEX(記入欄7人目,18,2)&amp; ""</f>
        <v/>
      </c>
      <c r="V10" s="123" t="str">
        <f>INDEX(記入欄7人目,19,2)&amp; ""</f>
        <v/>
      </c>
      <c r="W10" s="123" t="str">
        <f>INDEX(記入欄7人目,20,2)&amp; ""</f>
        <v/>
      </c>
      <c r="X10" s="123" t="str">
        <f>INDEX(記入欄7人目,21,2)&amp; ""</f>
        <v/>
      </c>
      <c r="Y10" s="123" t="str">
        <f>INDEX(記入欄7人目,20,4)&amp; ""</f>
        <v/>
      </c>
      <c r="Z10" s="123" t="str">
        <f>INDEX(記入欄7人目,22,2)&amp; ""</f>
        <v/>
      </c>
      <c r="AA10" s="123" t="str">
        <f>INDEX(記入欄7人目,23,2)&amp; ""</f>
        <v/>
      </c>
    </row>
    <row r="11" spans="1:28" ht="39" customHeight="1" x14ac:dyDescent="0.4">
      <c r="A11" s="23" t="s">
        <v>100</v>
      </c>
      <c r="B11" s="129" t="str">
        <f>INDEX(記入欄8人目,1,2)&amp; ""</f>
        <v>プルダウンで選択</v>
      </c>
      <c r="C11" s="4" t="str">
        <f>INDEX(記入欄8人目,1,4)&amp; ""</f>
        <v/>
      </c>
      <c r="D11" s="127" t="str">
        <f>INDEX(記入欄8人目,2,2)&amp; ""</f>
        <v/>
      </c>
      <c r="E11" s="4" t="str">
        <f>INDEX(記入欄8人目,3,2)&amp; ""</f>
        <v>プルダウンで選択</v>
      </c>
      <c r="F11" s="125" t="str">
        <f>INDEX(記入欄8人目,4,2)&amp; ""</f>
        <v>プルダウンで選択</v>
      </c>
      <c r="G11" s="127" t="str">
        <f>INDEX(記入欄8人目,5,2)&amp; ""</f>
        <v/>
      </c>
      <c r="H11" s="127" t="str">
        <f>INDEX(記入欄8人目,5,4)&amp; ""</f>
        <v/>
      </c>
      <c r="I11" s="127" t="str">
        <f>INDEX(記入欄8人目,6,2)&amp; ""</f>
        <v/>
      </c>
      <c r="J11" s="4" t="str">
        <f>INDEX(記入欄8人目,7,2)&amp; ""</f>
        <v/>
      </c>
      <c r="K11" s="4" t="str">
        <f>INDEX(記入欄8人目,8,2)&amp; ""</f>
        <v/>
      </c>
      <c r="L11" s="4" t="str">
        <f>INDEX(記入欄8人目,9,2)&amp; ""</f>
        <v/>
      </c>
      <c r="M11" s="4" t="str">
        <f>INDEX(記入欄8人目,10,2)&amp; ""</f>
        <v/>
      </c>
      <c r="N11" s="4" t="str">
        <f>INDEX(記入欄8人目,11,2)&amp; ""</f>
        <v/>
      </c>
      <c r="O11" s="4" t="str">
        <f>INDEX(記入欄8人目,11,4)&amp; ""</f>
        <v/>
      </c>
      <c r="P11" s="4" t="str">
        <f>INDEX(記入欄8人目,12,2)&amp; ""</f>
        <v/>
      </c>
      <c r="Q11" s="4" t="str">
        <f>INDEX(記入欄8人目,13,2)&amp; ""</f>
        <v>プルダウンで選択</v>
      </c>
      <c r="R11" s="123" t="str">
        <f>INDEX(記入欄8人目,14,2)&amp; ""</f>
        <v>プルダウンで選択</v>
      </c>
      <c r="S11" s="123" t="str">
        <f>INDEX(記入欄8人目,15,2)&amp; ""</f>
        <v/>
      </c>
      <c r="T11" s="123" t="str">
        <f>INDEX(記入欄8人目,16,2)&amp; ""</f>
        <v/>
      </c>
      <c r="U11" s="123" t="str">
        <f>INDEX(記入欄8人目,18,2)&amp; ""</f>
        <v/>
      </c>
      <c r="V11" s="123" t="str">
        <f>INDEX(記入欄8人目,19,2)&amp; ""</f>
        <v/>
      </c>
      <c r="W11" s="123" t="str">
        <f>INDEX(記入欄8人目,20,2)&amp; ""</f>
        <v/>
      </c>
      <c r="X11" s="123" t="str">
        <f>INDEX(記入欄8人目,21,2)&amp; ""</f>
        <v/>
      </c>
      <c r="Y11" s="123" t="str">
        <f>INDEX(記入欄8人目,20,4)&amp; ""</f>
        <v/>
      </c>
      <c r="Z11" s="123" t="str">
        <f>INDEX(記入欄8人目,22,2)&amp; ""</f>
        <v/>
      </c>
      <c r="AA11" s="123" t="str">
        <f>INDEX(記入欄8人目,23,2)&amp; ""</f>
        <v/>
      </c>
    </row>
    <row r="12" spans="1:28" ht="39" customHeight="1" x14ac:dyDescent="0.4">
      <c r="A12" s="23" t="s">
        <v>101</v>
      </c>
      <c r="B12" s="129" t="str">
        <f>INDEX(記入欄9人目,1,2)&amp; ""</f>
        <v>プルダウンで選択</v>
      </c>
      <c r="C12" s="4" t="str">
        <f>INDEX(記入欄9人目,1,4)&amp; ""</f>
        <v/>
      </c>
      <c r="D12" s="127" t="str">
        <f>INDEX(記入欄9人目,2,2)&amp; ""</f>
        <v/>
      </c>
      <c r="E12" s="4" t="str">
        <f>INDEX(記入欄9人目,3,2)&amp; ""</f>
        <v>プルダウンで選択</v>
      </c>
      <c r="F12" s="125" t="str">
        <f>INDEX(記入欄9人目,4,2)&amp; ""</f>
        <v>プルダウンで選択</v>
      </c>
      <c r="G12" s="127" t="str">
        <f>INDEX(記入欄9人目,5,2)&amp; ""</f>
        <v/>
      </c>
      <c r="H12" s="127" t="str">
        <f>INDEX(記入欄9人目,5,4)&amp; ""</f>
        <v/>
      </c>
      <c r="I12" s="127" t="str">
        <f>INDEX(記入欄9人目,6,2)&amp; ""</f>
        <v/>
      </c>
      <c r="J12" s="4" t="str">
        <f>INDEX(記入欄9人目,7,2)&amp; ""</f>
        <v/>
      </c>
      <c r="K12" s="4" t="str">
        <f>INDEX(記入欄9人目,8,2)&amp; ""</f>
        <v/>
      </c>
      <c r="L12" s="4" t="str">
        <f>INDEX(記入欄9人目,9,2)&amp; ""</f>
        <v/>
      </c>
      <c r="M12" s="4" t="str">
        <f>INDEX(記入欄9人目,10,2)&amp; ""</f>
        <v/>
      </c>
      <c r="N12" s="4" t="str">
        <f>INDEX(記入欄9人目,11,2)&amp; ""</f>
        <v/>
      </c>
      <c r="O12" s="4" t="str">
        <f>INDEX(記入欄9人目,11,4)&amp; ""</f>
        <v/>
      </c>
      <c r="P12" s="4" t="str">
        <f>INDEX(記入欄9人目,12,2)&amp; ""</f>
        <v/>
      </c>
      <c r="Q12" s="4" t="str">
        <f>INDEX(記入欄9人目,13,2)&amp; ""</f>
        <v>プルダウンで選択</v>
      </c>
      <c r="R12" s="123" t="str">
        <f>INDEX(記入欄9人目,14,2)&amp; ""</f>
        <v>プルダウンで選択</v>
      </c>
      <c r="S12" s="123" t="str">
        <f>INDEX(記入欄9人目,15,2)&amp; ""</f>
        <v/>
      </c>
      <c r="T12" s="123" t="str">
        <f>INDEX(記入欄9人目,16,2)&amp; ""</f>
        <v/>
      </c>
      <c r="U12" s="123" t="str">
        <f>INDEX(記入欄9人目,18,2)&amp; ""</f>
        <v/>
      </c>
      <c r="V12" s="123" t="str">
        <f>INDEX(記入欄9人目,19,2)&amp; ""</f>
        <v/>
      </c>
      <c r="W12" s="123" t="str">
        <f>INDEX(記入欄9人目,20,2)&amp; ""</f>
        <v/>
      </c>
      <c r="X12" s="123" t="str">
        <f>INDEX(記入欄9人目,21,2)&amp; ""</f>
        <v/>
      </c>
      <c r="Y12" s="123" t="str">
        <f>INDEX(記入欄9人目,20,4)&amp; ""</f>
        <v/>
      </c>
      <c r="Z12" s="123" t="str">
        <f>INDEX(記入欄9人目,22,2)&amp; ""</f>
        <v/>
      </c>
      <c r="AA12" s="123" t="str">
        <f>INDEX(記入欄9人目,23,2)&amp; ""</f>
        <v/>
      </c>
    </row>
    <row r="13" spans="1:28" ht="39" customHeight="1" x14ac:dyDescent="0.4">
      <c r="A13" s="23" t="s">
        <v>102</v>
      </c>
      <c r="B13" s="129" t="str">
        <f>INDEX(記入欄10人目,1,2)&amp; ""</f>
        <v>プルダウンで選択</v>
      </c>
      <c r="C13" s="4" t="str">
        <f>INDEX(記入欄10人目,1,4)&amp; ""</f>
        <v/>
      </c>
      <c r="D13" s="127" t="str">
        <f>INDEX(記入欄10人目,2,2)&amp; ""</f>
        <v/>
      </c>
      <c r="E13" s="4" t="str">
        <f>INDEX(記入欄10人目,3,2)&amp; ""</f>
        <v>プルダウンで選択</v>
      </c>
      <c r="F13" s="125" t="str">
        <f>INDEX(記入欄10人目,4,2)&amp; ""</f>
        <v>プルダウンで選択</v>
      </c>
      <c r="G13" s="127" t="str">
        <f>INDEX(記入欄10人目,5,2)&amp; ""</f>
        <v/>
      </c>
      <c r="H13" s="127" t="str">
        <f>INDEX(記入欄10人目,5,4)&amp; ""</f>
        <v/>
      </c>
      <c r="I13" s="127" t="str">
        <f>INDEX(記入欄10人目,6,2)&amp; ""</f>
        <v/>
      </c>
      <c r="J13" s="4" t="str">
        <f>INDEX(記入欄10人目,7,2)&amp; ""</f>
        <v/>
      </c>
      <c r="K13" s="4" t="str">
        <f>INDEX(記入欄10人目,8,2)&amp; ""</f>
        <v/>
      </c>
      <c r="L13" s="4" t="str">
        <f>INDEX(記入欄10人目,9,2)&amp; ""</f>
        <v/>
      </c>
      <c r="M13" s="4" t="str">
        <f>INDEX(記入欄10人目,10,2)&amp; ""</f>
        <v/>
      </c>
      <c r="N13" s="4" t="str">
        <f>INDEX(記入欄10人目,11,2)&amp; ""</f>
        <v/>
      </c>
      <c r="O13" s="4" t="str">
        <f>INDEX(記入欄10人目,11,4)&amp; ""</f>
        <v/>
      </c>
      <c r="P13" s="4" t="str">
        <f>INDEX(記入欄10人目,12,2)&amp; ""</f>
        <v/>
      </c>
      <c r="Q13" s="4" t="str">
        <f>INDEX(記入欄10人目,13,2)&amp; ""</f>
        <v>プルダウンで選択</v>
      </c>
      <c r="R13" s="123" t="str">
        <f>INDEX(記入欄10人目,14,2)&amp; ""</f>
        <v>プルダウンで選択</v>
      </c>
      <c r="S13" s="123" t="str">
        <f>INDEX(記入欄10人目,15,2)&amp; ""</f>
        <v/>
      </c>
      <c r="T13" s="123" t="str">
        <f>INDEX(記入欄10人目,16,2)&amp; ""</f>
        <v/>
      </c>
      <c r="U13" s="123" t="str">
        <f>INDEX(記入欄10人目,18,2)&amp; ""</f>
        <v/>
      </c>
      <c r="V13" s="123" t="str">
        <f>INDEX(記入欄10人目,19,2)&amp; ""</f>
        <v/>
      </c>
      <c r="W13" s="123" t="str">
        <f>INDEX(記入欄10人目,20,2)&amp; ""</f>
        <v/>
      </c>
      <c r="X13" s="123" t="str">
        <f>INDEX(記入欄10人目,21,2)&amp; ""</f>
        <v/>
      </c>
      <c r="Y13" s="123" t="str">
        <f>INDEX(記入欄10人目,20,4)&amp; ""</f>
        <v/>
      </c>
      <c r="Z13" s="123" t="str">
        <f>INDEX(記入欄10人目,22,2)&amp; ""</f>
        <v/>
      </c>
      <c r="AA13" s="123" t="str">
        <f>INDEX(記入欄10人目,23,2)&amp; ""</f>
        <v/>
      </c>
    </row>
  </sheetData>
  <phoneticPr fontId="18"/>
  <dataValidations disablePrompts="1" count="2">
    <dataValidation type="list" allowBlank="1" showInputMessage="1" showErrorMessage="1" sqref="B3" xr:uid="{00000000-0002-0000-0000-000000000000}">
      <formula1>"法人会員,個人会員,非会員"</formula1>
    </dataValidation>
    <dataValidation type="list" showInputMessage="1" showErrorMessage="1" sqref="E3" xr:uid="{30438F66-5C14-4DF8-BD3D-80D375E9D6D4}">
      <formula1>"全講座（4講座）,3講座,2講座,1講座"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9D3DAD1-7DA9-4807-947F-A5BEFC7F8AA8}">
          <x14:formula1>
            <xm:f>リスト!$A$3:$A$17</xm:f>
          </x14:formula1>
          <xm:sqref>F3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AABC4-5ECB-4FB1-BB36-BBCC6FC0D118}">
  <dimension ref="A1:A17"/>
  <sheetViews>
    <sheetView workbookViewId="0">
      <selection activeCell="A4" sqref="A4"/>
    </sheetView>
  </sheetViews>
  <sheetFormatPr defaultRowHeight="18.75" x14ac:dyDescent="0.4"/>
  <cols>
    <col min="1" max="1" width="77" bestFit="1" customWidth="1"/>
  </cols>
  <sheetData>
    <row r="1" spans="1:1" x14ac:dyDescent="0.4">
      <c r="A1" s="11" t="s">
        <v>39</v>
      </c>
    </row>
    <row r="2" spans="1:1" x14ac:dyDescent="0.4">
      <c r="A2" s="5" t="s">
        <v>71</v>
      </c>
    </row>
    <row r="3" spans="1:1" x14ac:dyDescent="0.4">
      <c r="A3" t="s">
        <v>73</v>
      </c>
    </row>
    <row r="4" spans="1:1" x14ac:dyDescent="0.4">
      <c r="A4" t="s">
        <v>58</v>
      </c>
    </row>
    <row r="5" spans="1:1" x14ac:dyDescent="0.4">
      <c r="A5" t="s">
        <v>59</v>
      </c>
    </row>
    <row r="6" spans="1:1" x14ac:dyDescent="0.4">
      <c r="A6" t="s">
        <v>60</v>
      </c>
    </row>
    <row r="7" spans="1:1" x14ac:dyDescent="0.4">
      <c r="A7" t="s">
        <v>61</v>
      </c>
    </row>
    <row r="8" spans="1:1" x14ac:dyDescent="0.4">
      <c r="A8" t="s">
        <v>62</v>
      </c>
    </row>
    <row r="9" spans="1:1" x14ac:dyDescent="0.4">
      <c r="A9" t="s">
        <v>63</v>
      </c>
    </row>
    <row r="10" spans="1:1" x14ac:dyDescent="0.4">
      <c r="A10" t="s">
        <v>64</v>
      </c>
    </row>
    <row r="11" spans="1:1" x14ac:dyDescent="0.4">
      <c r="A11" t="s">
        <v>65</v>
      </c>
    </row>
    <row r="12" spans="1:1" x14ac:dyDescent="0.4">
      <c r="A12" t="s">
        <v>66</v>
      </c>
    </row>
    <row r="13" spans="1:1" x14ac:dyDescent="0.4">
      <c r="A13" t="s">
        <v>67</v>
      </c>
    </row>
    <row r="14" spans="1:1" x14ac:dyDescent="0.4">
      <c r="A14" t="s">
        <v>40</v>
      </c>
    </row>
    <row r="15" spans="1:1" x14ac:dyDescent="0.4">
      <c r="A15" t="s">
        <v>41</v>
      </c>
    </row>
    <row r="16" spans="1:1" x14ac:dyDescent="0.4">
      <c r="A16" t="s">
        <v>42</v>
      </c>
    </row>
    <row r="17" spans="1:1" x14ac:dyDescent="0.4">
      <c r="A17" t="s">
        <v>43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記入例</vt:lpstr>
      <vt:lpstr>記入用シート</vt:lpstr>
      <vt:lpstr>第43回安全工学セミナー_記録用</vt:lpstr>
      <vt:lpstr>リスト</vt:lpstr>
      <vt:lpstr>リンク</vt:lpstr>
      <vt:lpstr>記入欄10人目</vt:lpstr>
      <vt:lpstr>記入欄1人目</vt:lpstr>
      <vt:lpstr>記入欄2人目</vt:lpstr>
      <vt:lpstr>記入欄3人目</vt:lpstr>
      <vt:lpstr>記入欄4人目</vt:lpstr>
      <vt:lpstr>記入欄5人目</vt:lpstr>
      <vt:lpstr>記入欄6人目</vt:lpstr>
      <vt:lpstr>記入欄7人目</vt:lpstr>
      <vt:lpstr>記入欄8人目</vt:lpstr>
      <vt:lpstr>記入欄9人目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PC02</cp:lastModifiedBy>
  <cp:lastPrinted>2021-06-09T06:04:30Z</cp:lastPrinted>
  <dcterms:created xsi:type="dcterms:W3CDTF">2019-03-28T06:46:29Z</dcterms:created>
  <dcterms:modified xsi:type="dcterms:W3CDTF">2021-06-09T06:32:45Z</dcterms:modified>
</cp:coreProperties>
</file>